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95" windowHeight="8700" firstSheet="32" activeTab="35"/>
  </bookViews>
  <sheets>
    <sheet name="1º  A ESO" sheetId="1" r:id="rId1"/>
    <sheet name="1º B ESO" sheetId="2" r:id="rId2"/>
    <sheet name="1ºC ESO" sheetId="3" r:id="rId3"/>
    <sheet name="1ºD ESO" sheetId="4" r:id="rId4"/>
    <sheet name="2º A ESO" sheetId="5" r:id="rId5"/>
    <sheet name="2ºB ESO" sheetId="6" r:id="rId6"/>
    <sheet name="2ºC ESO" sheetId="7" r:id="rId7"/>
    <sheet name="2ºD ESO" sheetId="8" r:id="rId8"/>
    <sheet name="2ºE ESO" sheetId="9" r:id="rId9"/>
    <sheet name="3ºA ESO" sheetId="10" r:id="rId10"/>
    <sheet name="3ºB ESO" sheetId="11" r:id="rId11"/>
    <sheet name="3ºC ESO" sheetId="12" r:id="rId12"/>
    <sheet name="3ºD ESO" sheetId="13" r:id="rId13"/>
    <sheet name="4ºA ESO" sheetId="14" r:id="rId14"/>
    <sheet name="4ºB ESO" sheetId="15" r:id="rId15"/>
    <sheet name="4ºC ESO" sheetId="16" r:id="rId16"/>
    <sheet name="PCPI" sheetId="17" r:id="rId17"/>
    <sheet name="TRIVIAL" sheetId="18" r:id="rId18"/>
    <sheet name="GYMKHANA" sheetId="19" r:id="rId19"/>
    <sheet name="ARTE" sheetId="20" r:id="rId20"/>
    <sheet name="MULTIDEPORTE" sheetId="21" r:id="rId21"/>
    <sheet name="JUEGOS DE MESA" sheetId="22" r:id="rId22"/>
    <sheet name="KARAOKE" sheetId="23" r:id="rId23"/>
    <sheet name="estadística" sheetId="24" r:id="rId24"/>
    <sheet name="PIN PON" sheetId="25" r:id="rId25"/>
    <sheet name="VOLEIBOL" sheetId="26" r:id="rId26"/>
    <sheet name="SAFARIFOTOGRÁFICO" sheetId="27" r:id="rId27"/>
    <sheet name="VIDEO MOVIL" sheetId="28" r:id="rId28"/>
    <sheet name="SUDOKUS" sheetId="29" r:id="rId29"/>
    <sheet name="1A BACH" sheetId="30" r:id="rId30"/>
    <sheet name="1ºB BACH" sheetId="31" r:id="rId31"/>
    <sheet name="2ºA BACH" sheetId="32" r:id="rId32"/>
    <sheet name="2ºB BACH" sheetId="33" r:id="rId33"/>
    <sheet name="PARTICIPACIÓN DEL ALUMNADO " sheetId="34" r:id="rId34"/>
    <sheet name="PARTICIPACIÓN DEL ALUMNADO" sheetId="35" r:id="rId35"/>
    <sheet name="PARTICIPACIÓN GLOBAL1" sheetId="36" r:id="rId36"/>
  </sheets>
  <definedNames/>
  <calcPr fullCalcOnLoad="1"/>
</workbook>
</file>

<file path=xl/sharedStrings.xml><?xml version="1.0" encoding="utf-8"?>
<sst xmlns="http://schemas.openxmlformats.org/spreadsheetml/2006/main" count="1052" uniqueCount="533">
  <si>
    <t>ALUMNO/A</t>
  </si>
  <si>
    <t>ACTIVIDAD: MASTER O TRIVIAL</t>
  </si>
  <si>
    <t>CURSO: 1º A</t>
  </si>
  <si>
    <t>CONFIRMAR SU ASISTENCIA CON UNA X</t>
  </si>
  <si>
    <t>CURSO: 1º B</t>
  </si>
  <si>
    <t>CURSO: 1º C</t>
  </si>
  <si>
    <t>CURSO: 1º D</t>
  </si>
  <si>
    <t>CURSO: 2º A</t>
  </si>
  <si>
    <t>IRENE REGUERA</t>
  </si>
  <si>
    <t>NOELIA FERNÁNDEZ</t>
  </si>
  <si>
    <t>CURSO: 2º B</t>
  </si>
  <si>
    <t>CURSO: 2º C</t>
  </si>
  <si>
    <t>CURSO: 2º D</t>
  </si>
  <si>
    <t>CURSO: 3º A</t>
  </si>
  <si>
    <t>CURSO: 3º D</t>
  </si>
  <si>
    <t>CURSO: 3º C</t>
  </si>
  <si>
    <t>CURSO: 3º B</t>
  </si>
  <si>
    <t>ANDREA ARIAS</t>
  </si>
  <si>
    <t>ACTIVIDAD: GYMKHANA</t>
  </si>
  <si>
    <t>ACTIVIDAD: ARTE</t>
  </si>
  <si>
    <t>ACTIVIDAD: MULTIDEPORTE</t>
  </si>
  <si>
    <t>ACTIVIDAD: JUEGOS DE MESA</t>
  </si>
  <si>
    <t>ACTIVIDAD: KARAOKE</t>
  </si>
  <si>
    <t>CURSO: 4º A</t>
  </si>
  <si>
    <t>CURSO: 4º B</t>
  </si>
  <si>
    <t>CURSO: 4º C</t>
  </si>
  <si>
    <t>CURSO: 4º D</t>
  </si>
  <si>
    <t>CARLA MARTÍNEZ</t>
  </si>
  <si>
    <t>CINTIA TOLEDO</t>
  </si>
  <si>
    <t>NOELIA</t>
  </si>
  <si>
    <t>VICTOR</t>
  </si>
  <si>
    <t>ANDREA GOMÉ</t>
  </si>
  <si>
    <t>ALEXANDRA</t>
  </si>
  <si>
    <t>OSCAR</t>
  </si>
  <si>
    <t>JOSÉ LUIS</t>
  </si>
  <si>
    <t>ANDREA HERBOSO</t>
  </si>
  <si>
    <t>NATALIA</t>
  </si>
  <si>
    <t>DIEGO CASTILLO</t>
  </si>
  <si>
    <t>CLAUDIA GÓMEZ</t>
  </si>
  <si>
    <t>PAULA PEREDA</t>
  </si>
  <si>
    <t>ALEXANDRA GARCÍA</t>
  </si>
  <si>
    <t>PAULA RUIZ</t>
  </si>
  <si>
    <t>JORGE PAUL</t>
  </si>
  <si>
    <t>MARCO VILLANUEVA</t>
  </si>
  <si>
    <t>ÁLVARO AHUMADA</t>
  </si>
  <si>
    <t>EIDER</t>
  </si>
  <si>
    <t>ÁNGELA CACHO</t>
  </si>
  <si>
    <t>BELÉN SAINZ</t>
  </si>
  <si>
    <t>RUBÉN COBO</t>
  </si>
  <si>
    <t>MARÍA GARCÍA</t>
  </si>
  <si>
    <t>DANIEL TATO</t>
  </si>
  <si>
    <t>OSCAR SAÑUDO</t>
  </si>
  <si>
    <t>CURSO:4º A</t>
  </si>
  <si>
    <t>CURSO:4ºA</t>
  </si>
  <si>
    <t>CURSO: 4ºA</t>
  </si>
  <si>
    <t>CURSO: 4ºB</t>
  </si>
  <si>
    <t>CURSO 4º B</t>
  </si>
  <si>
    <t>CURSO. 4º C</t>
  </si>
  <si>
    <t>LAURA SARDINA</t>
  </si>
  <si>
    <t>DUNIA TORRE</t>
  </si>
  <si>
    <t>CURSO:4º C</t>
  </si>
  <si>
    <t>CURSO: 4ºC</t>
  </si>
  <si>
    <t>CURSO: 4ºD</t>
  </si>
  <si>
    <t>IVÁN SOMARRIBA</t>
  </si>
  <si>
    <t>CURSO 4ºD</t>
  </si>
  <si>
    <t>1ºA BACHILLERATO</t>
  </si>
  <si>
    <t>1ºB BACHILLERATO</t>
  </si>
  <si>
    <t>SANDRA CAÑARTE</t>
  </si>
  <si>
    <t>SARA VILCHES</t>
  </si>
  <si>
    <t>ROSA RUIZ</t>
  </si>
  <si>
    <t>MIGUEL SISNIEGA</t>
  </si>
  <si>
    <t>SERGIO</t>
  </si>
  <si>
    <t>ACTIVIDAD:SAFARIMATICO</t>
  </si>
  <si>
    <t>ACTIVIDAD: SAFARIMATICO</t>
  </si>
  <si>
    <t>ACTIVIDAD: PIN PON</t>
  </si>
  <si>
    <t>ACTIVIDAD:VIDEO MOVIL</t>
  </si>
  <si>
    <t>ACTIVIDAD: VIDEO MOVIL</t>
  </si>
  <si>
    <t>ACTIVIDAD:SUDOKUS</t>
  </si>
  <si>
    <t>ACTIVIDAD: SUDOKUS</t>
  </si>
  <si>
    <t>2ºA BACHILLERATO</t>
  </si>
  <si>
    <t>2º B BACHILLERATO</t>
  </si>
  <si>
    <t>SANDRA</t>
  </si>
  <si>
    <t>IVÁN OCHOA</t>
  </si>
  <si>
    <t>ANA MELCHOR</t>
  </si>
  <si>
    <t>IMANOL TORRE</t>
  </si>
  <si>
    <t>ADRIAN ALVARADO</t>
  </si>
  <si>
    <t>PABLO GANDARILLAS</t>
  </si>
  <si>
    <t>1º  A ESO</t>
  </si>
  <si>
    <t>2º  A ESO</t>
  </si>
  <si>
    <t>3º  A ESO</t>
  </si>
  <si>
    <t>4º  A ESO</t>
  </si>
  <si>
    <t>1º  B ESO</t>
  </si>
  <si>
    <t>1º  C ESO</t>
  </si>
  <si>
    <t>1º  D ESO</t>
  </si>
  <si>
    <t>2º  D ESO</t>
  </si>
  <si>
    <t>3º  D ESO</t>
  </si>
  <si>
    <t>2º  B ESO</t>
  </si>
  <si>
    <t>2º  C ESO</t>
  </si>
  <si>
    <t>3º  B ESO</t>
  </si>
  <si>
    <t>3º  C ESO</t>
  </si>
  <si>
    <t>4º  B ESO</t>
  </si>
  <si>
    <t>4º  C ESO</t>
  </si>
  <si>
    <t>1º  A BACH</t>
  </si>
  <si>
    <t>2º  A BACH</t>
  </si>
  <si>
    <t>1º  B BACH</t>
  </si>
  <si>
    <t>2º  B BACH</t>
  </si>
  <si>
    <t>TRIVIAL</t>
  </si>
  <si>
    <t>GYMKANA</t>
  </si>
  <si>
    <t>ARTE</t>
  </si>
  <si>
    <t>MULTIDEPORTE</t>
  </si>
  <si>
    <t>KARAOKE</t>
  </si>
  <si>
    <t>TOTAL DE ALUMNOS/AS</t>
  </si>
  <si>
    <t>PORCENTAJE</t>
  </si>
  <si>
    <t>JORNADA CULTURAL</t>
  </si>
  <si>
    <t>CURSO. 4º D</t>
  </si>
  <si>
    <t>PIN PON</t>
  </si>
  <si>
    <t>FOTO</t>
  </si>
  <si>
    <t>VIDEO</t>
  </si>
  <si>
    <t>SUDOKUS</t>
  </si>
  <si>
    <t>ALUMNOS/AS TOTALES</t>
  </si>
  <si>
    <t>ALUMNOS/AS PARTICIPANTES</t>
  </si>
  <si>
    <t>PORCENTAJE DE PARTICIPACIÓN</t>
  </si>
  <si>
    <t>GABRIEL T.</t>
  </si>
  <si>
    <t>ÁNGELA C.</t>
  </si>
  <si>
    <t>JOU GALDÓS</t>
  </si>
  <si>
    <t xml:space="preserve">ÁLVARO </t>
  </si>
  <si>
    <t>SARA ORUE</t>
  </si>
  <si>
    <t>RAQUEL PALACIO</t>
  </si>
  <si>
    <t>JENI</t>
  </si>
  <si>
    <t>CAROLINA PÉREZ</t>
  </si>
  <si>
    <t>ÁNGELA DE LA TORRE</t>
  </si>
  <si>
    <t>IRENE CAMINI</t>
  </si>
  <si>
    <t>IVA MAZA</t>
  </si>
  <si>
    <t>LUIS MANUEL</t>
  </si>
  <si>
    <t>ADRIAN GUTIÉRREZ</t>
  </si>
  <si>
    <t>ALEJANDRO R.</t>
  </si>
  <si>
    <t>CAROLINA CAGIGAS</t>
  </si>
  <si>
    <t>JAIME VELÁZQUEZ</t>
  </si>
  <si>
    <t>VICTOR GUTIÉRREZ</t>
  </si>
  <si>
    <t>JORGE USLE</t>
  </si>
  <si>
    <t>ADRIAN PUMAREJO</t>
  </si>
  <si>
    <t>DIEGO</t>
  </si>
  <si>
    <t>JOSÉ ALBERTO</t>
  </si>
  <si>
    <t>MARÍA ZORRILLA</t>
  </si>
  <si>
    <t>TANIA GLEZ.</t>
  </si>
  <si>
    <t>MARÍA FALLANZA</t>
  </si>
  <si>
    <t>ÁNGELA VICARIO</t>
  </si>
  <si>
    <t>DIANA</t>
  </si>
  <si>
    <t>JORGE RUIZ</t>
  </si>
  <si>
    <t>PABLO ALVARADO</t>
  </si>
  <si>
    <t>PAULA CANO</t>
  </si>
  <si>
    <t>ARANCHA ECHEVARRÍA</t>
  </si>
  <si>
    <t>MARINA GARCÍA</t>
  </si>
  <si>
    <t>ALBA ORTÍZ</t>
  </si>
  <si>
    <t>SANDRA FERNÁNDEZ</t>
  </si>
  <si>
    <t>JAVIER FERNÁNDEZ</t>
  </si>
  <si>
    <t>ANGELO CORDOVA</t>
  </si>
  <si>
    <t>CHRISTIAN GIL</t>
  </si>
  <si>
    <t>VÍCTOR BRINGAS</t>
  </si>
  <si>
    <t>NECO MONTERO</t>
  </si>
  <si>
    <t>PAOLA CASTILLO</t>
  </si>
  <si>
    <t>ANDREA TORRES</t>
  </si>
  <si>
    <t>JANA TORRE</t>
  </si>
  <si>
    <t>MONICA CAÑARTE</t>
  </si>
  <si>
    <t>IKER PASTOR</t>
  </si>
  <si>
    <t>RUBEN BRINGAS</t>
  </si>
  <si>
    <t>CARMELA</t>
  </si>
  <si>
    <t xml:space="preserve">ÁNGELA </t>
  </si>
  <si>
    <t>RAUL MORENO</t>
  </si>
  <si>
    <t>LUISA ARANGO</t>
  </si>
  <si>
    <t>LARO INCERA</t>
  </si>
  <si>
    <t>IVAN BRIGIDO</t>
  </si>
  <si>
    <t>SARAS CONTRERAS</t>
  </si>
  <si>
    <t>DIANA PARDO</t>
  </si>
  <si>
    <t>ANDREA HERNANDO</t>
  </si>
  <si>
    <t>JOHAN SEBASTIÁN</t>
  </si>
  <si>
    <t>JONATAN RIVAS</t>
  </si>
  <si>
    <t>ERICK NUÑEZ</t>
  </si>
  <si>
    <t>JEFFERSON BERRIRE</t>
  </si>
  <si>
    <t>RAUL ORTIZ</t>
  </si>
  <si>
    <t>RAQUEL GARCÍA</t>
  </si>
  <si>
    <t>ERIC CAVADAS</t>
  </si>
  <si>
    <t>ANAYIBI RENTERÍA</t>
  </si>
  <si>
    <t>ANA FILIPA</t>
  </si>
  <si>
    <t>ADRIAN FRÍAS</t>
  </si>
  <si>
    <t>LARA RODRIGUEZ</t>
  </si>
  <si>
    <t>ANNE INCERA</t>
  </si>
  <si>
    <t>JULIA BELTRI</t>
  </si>
  <si>
    <t>JESSICA RODRÍGUEZ</t>
  </si>
  <si>
    <t>ANDREA BRINGAS</t>
  </si>
  <si>
    <t>ALBA SAINZ</t>
  </si>
  <si>
    <t>CLAUDIA SANTISTEBAN</t>
  </si>
  <si>
    <t>CRISTINA PÉREZ</t>
  </si>
  <si>
    <t>IRENE DE LOS SANTOS</t>
  </si>
  <si>
    <t>EDEN HOYA</t>
  </si>
  <si>
    <t>INÉS FDEZ.</t>
  </si>
  <si>
    <t>CARLOS FDEZ.</t>
  </si>
  <si>
    <t>NACHO ECHEVARRÍA</t>
  </si>
  <si>
    <t>ELSA CEREZO</t>
  </si>
  <si>
    <t>LARO HERNÁNDEZ</t>
  </si>
  <si>
    <t>VÍCTOR MARTÍNEZ</t>
  </si>
  <si>
    <t>ADRIÁN PÉREZ</t>
  </si>
  <si>
    <t>DANIEL ESPINA</t>
  </si>
  <si>
    <t>CRISTINA CHARDO</t>
  </si>
  <si>
    <t>PABLO NOVO</t>
  </si>
  <si>
    <t>CLAUDIA GLEZ.</t>
  </si>
  <si>
    <t>JOSÉ MARÍA RUIZ</t>
  </si>
  <si>
    <t>DAVID FERREIRO</t>
  </si>
  <si>
    <t>SARAY</t>
  </si>
  <si>
    <t>CLAUDIA</t>
  </si>
  <si>
    <t>RAÚL</t>
  </si>
  <si>
    <t>JORGE</t>
  </si>
  <si>
    <t>DANI</t>
  </si>
  <si>
    <t>JUAN LUIS</t>
  </si>
  <si>
    <t>MIRIAM</t>
  </si>
  <si>
    <t>PEDRO</t>
  </si>
  <si>
    <t>VICTORIA</t>
  </si>
  <si>
    <t>PILAR</t>
  </si>
  <si>
    <t>OIER</t>
  </si>
  <si>
    <t>ROCIO</t>
  </si>
  <si>
    <t>ALFONSO</t>
  </si>
  <si>
    <t>ADRIAN</t>
  </si>
  <si>
    <t>LARO</t>
  </si>
  <si>
    <t>LEANDRO</t>
  </si>
  <si>
    <t>SORAYA</t>
  </si>
  <si>
    <t>ANDREA</t>
  </si>
  <si>
    <t>PCPI</t>
  </si>
  <si>
    <t>JORGE OCEJO</t>
  </si>
  <si>
    <t>JUAN PRADA</t>
  </si>
  <si>
    <t>JOANA V.</t>
  </si>
  <si>
    <t>JANIRE SAN EMETERIO</t>
  </si>
  <si>
    <t>SAMANTA SALLI</t>
  </si>
  <si>
    <t>DANIREL GUERRERO</t>
  </si>
  <si>
    <t>LUIS GÓMEZ</t>
  </si>
  <si>
    <t>JAVI LINARES</t>
  </si>
  <si>
    <t>JOSE LUIS ORTIZ</t>
  </si>
  <si>
    <t>SARAY MARROQUIN</t>
  </si>
  <si>
    <t>MONICA FDEZ.</t>
  </si>
  <si>
    <t>MIKEL URIBARREN</t>
  </si>
  <si>
    <t>JAVIER PUENTE</t>
  </si>
  <si>
    <t>ANDRÉS SISNIEGA</t>
  </si>
  <si>
    <t>MARLON JOSUE</t>
  </si>
  <si>
    <t>MAYNE CHAMORRO</t>
  </si>
  <si>
    <t>NATALIA OCHOA</t>
  </si>
  <si>
    <t>ALTHEA VILLA</t>
  </si>
  <si>
    <t>SOLEDAD CALCINES</t>
  </si>
  <si>
    <t>CARLA GÓMEZ</t>
  </si>
  <si>
    <t>ALBA LÓPEZ</t>
  </si>
  <si>
    <t>BELÉN CUEVA</t>
  </si>
  <si>
    <t xml:space="preserve">CRISTIA PEREDA  </t>
  </si>
  <si>
    <t>FERNANDO CANO</t>
  </si>
  <si>
    <t>RICARDO CANTERO</t>
  </si>
  <si>
    <t>RODRIGO CAGIGAS</t>
  </si>
  <si>
    <t>IBÓN</t>
  </si>
  <si>
    <t>ALBERTO MAZA</t>
  </si>
  <si>
    <t>GIOVANNI PEREDA</t>
  </si>
  <si>
    <t>IVÁN LÓPEZ</t>
  </si>
  <si>
    <t>SEBASTIÁN LONDOÑO</t>
  </si>
  <si>
    <t>ANA NEGRETE</t>
  </si>
  <si>
    <t>PAULA CHARDO</t>
  </si>
  <si>
    <t>LAURA NUÑEZ</t>
  </si>
  <si>
    <t>LYDIA FDEZ.</t>
  </si>
  <si>
    <t>LYDIA PEREDA</t>
  </si>
  <si>
    <t>JULIA BASTIDA</t>
  </si>
  <si>
    <t>KAREN PEREYRA</t>
  </si>
  <si>
    <t>JESSICA BLASCO</t>
  </si>
  <si>
    <t>ANDREA CASTRO</t>
  </si>
  <si>
    <t>CEIDA VÉLEZ</t>
  </si>
  <si>
    <t>RICHARD PEREDA</t>
  </si>
  <si>
    <t>DAVID HERRANZ</t>
  </si>
  <si>
    <t>J. A. SALCINES</t>
  </si>
  <si>
    <t>EUGENIO MORILLAS</t>
  </si>
  <si>
    <t>SANDRA FRÍAS</t>
  </si>
  <si>
    <t>UNAI GARCÍA</t>
  </si>
  <si>
    <t>DANIEL VELÁQUEZ</t>
  </si>
  <si>
    <t>ALEJANDRO QUINTANA</t>
  </si>
  <si>
    <t>ALEJANDRO RICONDO</t>
  </si>
  <si>
    <t>OLGA SANTISTEBAN</t>
  </si>
  <si>
    <t>DIEGO REBÉ</t>
  </si>
  <si>
    <t>JONATAN RUIZ</t>
  </si>
  <si>
    <t>MARILENA PEÑA</t>
  </si>
  <si>
    <t>JAVIER HIGUERA</t>
  </si>
  <si>
    <t>BORJA MONCALIAN</t>
  </si>
  <si>
    <t>CRISTIAN ASSUNÇAO</t>
  </si>
  <si>
    <t>SHEILA SAIZ</t>
  </si>
  <si>
    <t>ELENA HERNANDEZ</t>
  </si>
  <si>
    <t>ANA ROSA HERBOSA</t>
  </si>
  <si>
    <t>DIEGO DELGADO</t>
  </si>
  <si>
    <t>LUCIA ALONSO</t>
  </si>
  <si>
    <t>RUBÉN COSIO</t>
  </si>
  <si>
    <t>ÁLVARO CANO</t>
  </si>
  <si>
    <t>GABRIEL CALLEJA</t>
  </si>
  <si>
    <t>CARLOS FONFRIA</t>
  </si>
  <si>
    <t>ANDREA ORTIZ</t>
  </si>
  <si>
    <t>MIRIAM DEL RIO</t>
  </si>
  <si>
    <t>ROCIO SANCHEZ</t>
  </si>
  <si>
    <t>JUEGOS DE MESA</t>
  </si>
  <si>
    <t>SANDRA FDEZ.</t>
  </si>
  <si>
    <t>MARÍA HIERRO</t>
  </si>
  <si>
    <t>MARTA URIBARREN</t>
  </si>
  <si>
    <t>RAUL VIERNA</t>
  </si>
  <si>
    <t>RODRIGO RODRIGUEZ</t>
  </si>
  <si>
    <t>DIEGO CAMPOS</t>
  </si>
  <si>
    <t xml:space="preserve">JON ANDER </t>
  </si>
  <si>
    <t>REBECA VILLALÓN</t>
  </si>
  <si>
    <t>ÁNGELA LUCIO</t>
  </si>
  <si>
    <t>MARTA GIL</t>
  </si>
  <si>
    <t>DAVID SANTÍN</t>
  </si>
  <si>
    <t>YARA MIRANDA</t>
  </si>
  <si>
    <t>ADRIÁN ROZAS</t>
  </si>
  <si>
    <t>JENIFER GÓMEZ</t>
  </si>
  <si>
    <t>ACTIVIDAD: VOLEIBOL</t>
  </si>
  <si>
    <t>SARA SAINZ</t>
  </si>
  <si>
    <t xml:space="preserve">SARA  </t>
  </si>
  <si>
    <t>ÁNGELA MOLLINEDO</t>
  </si>
  <si>
    <t>ALBA GLEZ.</t>
  </si>
  <si>
    <t>BEATRIZ ORTÍZ</t>
  </si>
  <si>
    <t>IRENE ORTÍZ</t>
  </si>
  <si>
    <t>VOLEIBOL</t>
  </si>
  <si>
    <t>MACARENA MARTÍN</t>
  </si>
  <si>
    <t>ANA LEZAMA</t>
  </si>
  <si>
    <t>CRISTINA ELÓSEGUI</t>
  </si>
  <si>
    <t>LORENA PALACIOS</t>
  </si>
  <si>
    <t>JESÚS GLEZ.</t>
  </si>
  <si>
    <t>JAVIER GARÍN</t>
  </si>
  <si>
    <t>PAULA SÁNCHEZ</t>
  </si>
  <si>
    <t>ERIKA LÓPEZ</t>
  </si>
  <si>
    <t>IGOR</t>
  </si>
  <si>
    <t>ALICIA</t>
  </si>
  <si>
    <t>REGINA</t>
  </si>
  <si>
    <t>RAQUEL</t>
  </si>
  <si>
    <t>CARLOTA</t>
  </si>
  <si>
    <t>EVA</t>
  </si>
  <si>
    <t>JESICA</t>
  </si>
  <si>
    <t>AGUSTÍN</t>
  </si>
  <si>
    <t>MARTA</t>
  </si>
  <si>
    <t>JORDI</t>
  </si>
  <si>
    <t xml:space="preserve">FERNÁDO </t>
  </si>
  <si>
    <t>SANTOS</t>
  </si>
  <si>
    <t>PAULA</t>
  </si>
  <si>
    <t>ROMINA</t>
  </si>
  <si>
    <t>BEGOÑA MAZA</t>
  </si>
  <si>
    <t>GABRIELA NICHOLLS</t>
  </si>
  <si>
    <t>LETICIA SARABIA</t>
  </si>
  <si>
    <t>PAOLA RIVAS</t>
  </si>
  <si>
    <t>ÁNGELA EZQUERRA</t>
  </si>
  <si>
    <t>IRENE GÓMEZ</t>
  </si>
  <si>
    <t>EIDER QUESADA</t>
  </si>
  <si>
    <t>CARLA ARNAIZ</t>
  </si>
  <si>
    <t>JUANJO CLEMENTE</t>
  </si>
  <si>
    <t>AARÓN ZORRILLA</t>
  </si>
  <si>
    <t>STEFAN IAMINTCHI</t>
  </si>
  <si>
    <t>ISMAEL INCERA</t>
  </si>
  <si>
    <t>RICARDO ZAPATA</t>
  </si>
  <si>
    <t>JOSÉ A. ZAPATA</t>
  </si>
  <si>
    <t>SOFÍA ZUBILLAGA</t>
  </si>
  <si>
    <t xml:space="preserve"> MANU VERANO SALCINES</t>
  </si>
  <si>
    <t>ADRIÁN LUCAS DEGUDINNE</t>
  </si>
  <si>
    <t>SANDRA MARTÍN MUÑOZ</t>
  </si>
  <si>
    <t>ÁLVARO GUTIÉRREZ FDEZ.</t>
  </si>
  <si>
    <t>RAQUEL RODRÍGUEZ IBÁÑEZ</t>
  </si>
  <si>
    <t>LORENA RODRÍGUEZ MARTÍN</t>
  </si>
  <si>
    <t>ALBA EXPOSITO PÉREZ</t>
  </si>
  <si>
    <t>ESTHER AYARZA CRUZ</t>
  </si>
  <si>
    <t>LAURA VILLA COLLADO</t>
  </si>
  <si>
    <t>SANDRA MORA MARTÍN</t>
  </si>
  <si>
    <t>JENIFER SÁNCHEZ EXPOSITO</t>
  </si>
  <si>
    <t>ALBA GUTIÉRREZ  ARCE</t>
  </si>
  <si>
    <t>ALBERTO MARTÍNEZ GLEZ.</t>
  </si>
  <si>
    <t>LUIS ANTUÑANO CAMPO</t>
  </si>
  <si>
    <t>AINARA SIMÓN CAMPOS</t>
  </si>
  <si>
    <t>IKER GARAY TRUJILLO</t>
  </si>
  <si>
    <t>DIEGO TOMÉ RUIZ</t>
  </si>
  <si>
    <t>IVÁN GUTIÉRREZ SAN ROMÁN</t>
  </si>
  <si>
    <t>JONATHAN GÓMEZ GÓMEZ</t>
  </si>
  <si>
    <t>CARLOS VÉLEZ MAGDALENO</t>
  </si>
  <si>
    <t>LUIS OCHOA SAINZ</t>
  </si>
  <si>
    <t>JULIA SAIZ CANTÓN</t>
  </si>
  <si>
    <t>SAMUEL URQUIZA</t>
  </si>
  <si>
    <t>TOMÁS CAGIGAS</t>
  </si>
  <si>
    <t>JAVIER F. SALCINES</t>
  </si>
  <si>
    <t>DIANA ARAUJO</t>
  </si>
  <si>
    <t>CARLOTA CARREIRA</t>
  </si>
  <si>
    <t>RAQUEL SOLANA</t>
  </si>
  <si>
    <t>ALEJANDRO CASTRO</t>
  </si>
  <si>
    <t>LIDIA CISNERO</t>
  </si>
  <si>
    <t>LAARA LOMBERA</t>
  </si>
  <si>
    <t>ADRIÁN SAN MARTÍN</t>
  </si>
  <si>
    <t>MARTA REGUERA</t>
  </si>
  <si>
    <t>TAMARA DEL REY</t>
  </si>
  <si>
    <t>LAURA AYARZA</t>
  </si>
  <si>
    <t>CURSO: 2º E</t>
  </si>
  <si>
    <t>ARITZ</t>
  </si>
  <si>
    <t>CELIA</t>
  </si>
  <si>
    <t>SHEILA</t>
  </si>
  <si>
    <t>ELISABETH</t>
  </si>
  <si>
    <t>Á NGEL</t>
  </si>
  <si>
    <t>MARÍA QUIN</t>
  </si>
  <si>
    <t>VICEN</t>
  </si>
  <si>
    <t>J. RAMÓN</t>
  </si>
  <si>
    <t>JEFREY</t>
  </si>
  <si>
    <t>ÁNGEL</t>
  </si>
  <si>
    <t>MADELEINE</t>
  </si>
  <si>
    <t xml:space="preserve">LARA </t>
  </si>
  <si>
    <t>MARÍA</t>
  </si>
  <si>
    <t>MANUEL ELICEGUI</t>
  </si>
  <si>
    <t>ALBERTO PICADO</t>
  </si>
  <si>
    <t>BORJA FERNÁNDEZ</t>
  </si>
  <si>
    <t>ROBERTO FDEZ.</t>
  </si>
  <si>
    <t>GERMÁN FRESNEDO</t>
  </si>
  <si>
    <t>ADRIÁN CAMÚS</t>
  </si>
  <si>
    <t>FRANCISCO CAMÚS</t>
  </si>
  <si>
    <t>OSCAR CONDE</t>
  </si>
  <si>
    <t>ALBANO CUETOS</t>
  </si>
  <si>
    <t>IVÁN ESCALANTE</t>
  </si>
  <si>
    <t>RUBÉN PUMAREJO</t>
  </si>
  <si>
    <t>DAVID ROSEÑADA</t>
  </si>
  <si>
    <t>IRIS MARTÍNEZ</t>
  </si>
  <si>
    <t>JENNIFER MARTÍNEZ</t>
  </si>
  <si>
    <t>ALEJANDRO GOICOECHEA</t>
  </si>
  <si>
    <t>ADRIÁN FERREIRO</t>
  </si>
  <si>
    <t>FANNY PEREYRA</t>
  </si>
  <si>
    <t>DESIRÉ CUETOS</t>
  </si>
  <si>
    <t>SAMANTHA FDEZ.</t>
  </si>
  <si>
    <t>SARA FDEZ.</t>
  </si>
  <si>
    <t>NEREA MEDIA</t>
  </si>
  <si>
    <t>MARIAN GÓMEZ</t>
  </si>
  <si>
    <t>JENNIFER FDEZ.</t>
  </si>
  <si>
    <t>ADRIANA ROJAS</t>
  </si>
  <si>
    <t>MARIO</t>
  </si>
  <si>
    <t>JANIRE</t>
  </si>
  <si>
    <t>LEIRE</t>
  </si>
  <si>
    <t>JESSICA</t>
  </si>
  <si>
    <t>MARINA</t>
  </si>
  <si>
    <t>SARA</t>
  </si>
  <si>
    <t>JENIFER</t>
  </si>
  <si>
    <t>ANJARA</t>
  </si>
  <si>
    <t>LUCIA</t>
  </si>
  <si>
    <t>NACHO</t>
  </si>
  <si>
    <t>DAVID</t>
  </si>
  <si>
    <t>JULIAN</t>
  </si>
  <si>
    <t>AITOR</t>
  </si>
  <si>
    <t>NICOLAS</t>
  </si>
  <si>
    <t>PAULA  C.</t>
  </si>
  <si>
    <t>PAULA V.</t>
  </si>
  <si>
    <t>IKER V.</t>
  </si>
  <si>
    <t>DIANA M</t>
  </si>
  <si>
    <t>MARINA R.</t>
  </si>
  <si>
    <t>MAGDALENA</t>
  </si>
  <si>
    <t>SARA A.</t>
  </si>
  <si>
    <t>ÁNGELA R.</t>
  </si>
  <si>
    <t>MARCOS A.</t>
  </si>
  <si>
    <t>DAVID F.</t>
  </si>
  <si>
    <t>DANAE J.</t>
  </si>
  <si>
    <t xml:space="preserve">GEORGINA </t>
  </si>
  <si>
    <t>IIZASKUN P.</t>
  </si>
  <si>
    <t>VERÓNICA C.</t>
  </si>
  <si>
    <t>ALEX R.</t>
  </si>
  <si>
    <t>SERGIO C.</t>
  </si>
  <si>
    <t>ANDREA C.</t>
  </si>
  <si>
    <t>IVAN B</t>
  </si>
  <si>
    <t>DAVID O.</t>
  </si>
  <si>
    <t>ADRIAN V.</t>
  </si>
  <si>
    <t>RAQUEL S.</t>
  </si>
  <si>
    <t>ALBERTO A.</t>
  </si>
  <si>
    <t>DANIELP.</t>
  </si>
  <si>
    <t>BELEN M.</t>
  </si>
  <si>
    <t>JORGE M.</t>
  </si>
  <si>
    <t>AARÓN R.</t>
  </si>
  <si>
    <t>DAVID FDEZ.</t>
  </si>
  <si>
    <t>PAOLA MADRAZO</t>
  </si>
  <si>
    <t>CRISTINA RDZ.</t>
  </si>
  <si>
    <t>ANDREA ESGUEVA</t>
  </si>
  <si>
    <t>CRISTINA CARRIÓN</t>
  </si>
  <si>
    <t>MAYRA GLEZ.</t>
  </si>
  <si>
    <t>VERÓNICA LÓPEZ</t>
  </si>
  <si>
    <t>ÓSCAR RIVAS</t>
  </si>
  <si>
    <t>IKER GARCÍA</t>
  </si>
  <si>
    <t>JEFFERSON AYALA</t>
  </si>
  <si>
    <t>NICOLÁS RAMADA</t>
  </si>
  <si>
    <t>KEVIN FDEZ.</t>
  </si>
  <si>
    <t>EDUARDPO MORO</t>
  </si>
  <si>
    <t>VERÓNICA CANO</t>
  </si>
  <si>
    <t>ANDREA COLLADO</t>
  </si>
  <si>
    <t>ESTIBALIZ FDEZ.</t>
  </si>
  <si>
    <t>VANESA SALCINES</t>
  </si>
  <si>
    <t>MARÍA SOLANA</t>
  </si>
  <si>
    <t>LAURA FDEZ</t>
  </si>
  <si>
    <t>MAIDER GÜIZAR</t>
  </si>
  <si>
    <t>SARAY SOLER</t>
  </si>
  <si>
    <t>IVAN CELDRÁN</t>
  </si>
  <si>
    <t>AMANDA MARTÍNEZ</t>
  </si>
  <si>
    <t>ELIZABET BLANCO</t>
  </si>
  <si>
    <t>RUBÉN GARCÍA</t>
  </si>
  <si>
    <t>ÁLVARO CONDE</t>
  </si>
  <si>
    <t>MOUSSA</t>
  </si>
  <si>
    <t>ELIA MARTÍNEZ</t>
  </si>
  <si>
    <t>ANDREA EZQUERRA</t>
  </si>
  <si>
    <t>MARISOL DEL CAMPO</t>
  </si>
  <si>
    <t>ALBA ROCILLO</t>
  </si>
  <si>
    <t>JANIN MORALES</t>
  </si>
  <si>
    <t>MARA SOLER</t>
  </si>
  <si>
    <t>LAURA HERRERO</t>
  </si>
  <si>
    <t>MÓNICA GLEZ.</t>
  </si>
  <si>
    <t>x</t>
  </si>
  <si>
    <t>MAGDALENA CANO</t>
  </si>
  <si>
    <t>X</t>
  </si>
  <si>
    <t>ANA ORQUÍDEA</t>
  </si>
  <si>
    <t>ADRIAN LÓPEZ</t>
  </si>
  <si>
    <t>PATRICIA PEÑA</t>
  </si>
  <si>
    <t>RAQUEL CARÉDEZ</t>
  </si>
  <si>
    <t>JAVIER ELICEGUI</t>
  </si>
  <si>
    <t>CARLOS COLLADO</t>
  </si>
  <si>
    <t>JUAN PEDRO</t>
  </si>
  <si>
    <t>JOSE LIUIS</t>
  </si>
  <si>
    <t>SARA GARCÍA</t>
  </si>
  <si>
    <t>JULIA SAINZ</t>
  </si>
  <si>
    <t>LAURA PEREDA</t>
  </si>
  <si>
    <t>ALBA</t>
  </si>
  <si>
    <t>AIRAM SILVA FELIPE</t>
  </si>
  <si>
    <t>2º E ESO</t>
  </si>
  <si>
    <t>ALUMNOS SIN X, O QUE NO ESTÉN EN LISTA, NO PUEDEN ASISTIR A NINGUNA ACTIVIDAD EXTRAESCOLAR, SI,  A LAS COMPLEMENTARIAS</t>
  </si>
  <si>
    <t>CURSO 1º B</t>
  </si>
  <si>
    <t>CURSO 1º C</t>
  </si>
  <si>
    <t>CURSO 1º D</t>
  </si>
  <si>
    <t>CURSO 2º A</t>
  </si>
  <si>
    <t>CURSO 2º B</t>
  </si>
  <si>
    <t>CURSO 2º C</t>
  </si>
  <si>
    <t>CURSO 2º D</t>
  </si>
  <si>
    <t>CURSO 3º A</t>
  </si>
  <si>
    <t>CURSO 3º B</t>
  </si>
  <si>
    <t>CURSO 3º C</t>
  </si>
  <si>
    <t>CURSO 3º D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</si>
</sst>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5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17"/>
      <name val="Arial"/>
      <family val="2"/>
    </font>
    <font>
      <b/>
      <sz val="8"/>
      <color indexed="50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8.4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8"/>
      <color rgb="FF92D05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69" fontId="1" fillId="0" borderId="0" xfId="0" applyNumberFormat="1" applyFont="1" applyBorder="1" applyAlignment="1">
      <alignment horizontal="center" wrapText="1"/>
    </xf>
    <xf numFmtId="169" fontId="1" fillId="0" borderId="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51" fillId="0" borderId="0" xfId="0" applyFont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/>
    </xf>
    <xf numFmtId="0" fontId="52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8" fillId="0" borderId="0" xfId="0" applyFont="1" applyAlignment="1">
      <alignment horizontal="right" vertical="center" wrapText="1"/>
    </xf>
    <xf numFmtId="0" fontId="5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 vertical="center" wrapText="1"/>
    </xf>
    <xf numFmtId="0" fontId="54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5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chartsheet" Target="chartsheets/sheet1.xml" /><Relationship Id="rId35" Type="http://schemas.openxmlformats.org/officeDocument/2006/relationships/chartsheet" Target="chartsheets/sheet2.xml" /><Relationship Id="rId36" Type="http://schemas.openxmlformats.org/officeDocument/2006/relationships/chartsheet" Target="chartsheets/sheet3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PARTICIPACIÓN DEL ALUMNADO DE LA E.S.O.
 EN LA JORNADA CULTURAL 2009-2010</a:t>
            </a:r>
          </a:p>
        </c:rich>
      </c:tx>
      <c:layout>
        <c:manualLayout>
          <c:xMode val="factor"/>
          <c:yMode val="factor"/>
          <c:x val="-0.0445"/>
          <c:y val="0"/>
        </c:manualLayout>
      </c:layout>
      <c:spPr>
        <a:noFill/>
        <a:ln>
          <a:noFill/>
        </a:ln>
      </c:spPr>
    </c:title>
    <c:view3D>
      <c:rotX val="55"/>
      <c:hPercent val="100"/>
      <c:rotY val="300"/>
      <c:depthPercent val="100"/>
      <c:rAngAx val="1"/>
    </c:view3D>
    <c:plotArea>
      <c:layout>
        <c:manualLayout>
          <c:xMode val="edge"/>
          <c:yMode val="edge"/>
          <c:x val="0.23925"/>
          <c:y val="0.24675"/>
          <c:w val="0.4295"/>
          <c:h val="0.63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estadística!$A$3:$A$20</c:f>
              <c:strCache>
                <c:ptCount val="18"/>
                <c:pt idx="0">
                  <c:v>1º  A ESO</c:v>
                </c:pt>
                <c:pt idx="1">
                  <c:v>1º  B ESO</c:v>
                </c:pt>
                <c:pt idx="2">
                  <c:v>1º  C ESO</c:v>
                </c:pt>
                <c:pt idx="3">
                  <c:v>1º  D ESO</c:v>
                </c:pt>
                <c:pt idx="4">
                  <c:v>2º  A ESO</c:v>
                </c:pt>
                <c:pt idx="5">
                  <c:v>2º  B ESO</c:v>
                </c:pt>
                <c:pt idx="6">
                  <c:v>2º  C ESO</c:v>
                </c:pt>
                <c:pt idx="7">
                  <c:v>2º  D ESO</c:v>
                </c:pt>
                <c:pt idx="8">
                  <c:v>2º E ESO</c:v>
                </c:pt>
                <c:pt idx="9">
                  <c:v>3º  A ESO</c:v>
                </c:pt>
                <c:pt idx="10">
                  <c:v>3º  B ESO</c:v>
                </c:pt>
                <c:pt idx="11">
                  <c:v>3º  C ESO</c:v>
                </c:pt>
                <c:pt idx="12">
                  <c:v>3º  D ESO</c:v>
                </c:pt>
                <c:pt idx="13">
                  <c:v>4º  A ESO</c:v>
                </c:pt>
                <c:pt idx="14">
                  <c:v>4º  B ESO</c:v>
                </c:pt>
                <c:pt idx="15">
                  <c:v>4º  C ESO</c:v>
                </c:pt>
                <c:pt idx="17">
                  <c:v>PCPI</c:v>
                </c:pt>
              </c:strCache>
            </c:strRef>
          </c:cat>
          <c:val>
            <c:numRef>
              <c:f>estadística!$J$3:$J$20</c:f>
              <c:numCache>
                <c:ptCount val="18"/>
                <c:pt idx="0">
                  <c:v>69.23076923076913</c:v>
                </c:pt>
                <c:pt idx="1">
                  <c:v>81.48148148148141</c:v>
                </c:pt>
                <c:pt idx="2">
                  <c:v>80</c:v>
                </c:pt>
                <c:pt idx="3">
                  <c:v>84</c:v>
                </c:pt>
                <c:pt idx="4">
                  <c:v>72</c:v>
                </c:pt>
                <c:pt idx="5">
                  <c:v>52</c:v>
                </c:pt>
                <c:pt idx="6">
                  <c:v>54.16666666666658</c:v>
                </c:pt>
                <c:pt idx="7">
                  <c:v>66.66666666666664</c:v>
                </c:pt>
                <c:pt idx="8">
                  <c:v>57.142857142857125</c:v>
                </c:pt>
                <c:pt idx="9">
                  <c:v>80.95238095238092</c:v>
                </c:pt>
                <c:pt idx="10">
                  <c:v>94.73684210526312</c:v>
                </c:pt>
                <c:pt idx="11">
                  <c:v>68.1818181818181</c:v>
                </c:pt>
                <c:pt idx="12">
                  <c:v>52.94117647058823</c:v>
                </c:pt>
                <c:pt idx="13">
                  <c:v>65.38461538461529</c:v>
                </c:pt>
                <c:pt idx="14">
                  <c:v>57.6923076923076</c:v>
                </c:pt>
                <c:pt idx="15">
                  <c:v>38.4615384615384</c:v>
                </c:pt>
                <c:pt idx="17">
                  <c:v>42.85714285714284</c:v>
                </c:pt>
              </c:numCache>
            </c:numRef>
          </c:val>
        </c:ser>
        <c:firstSliceAng val="30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9"/>
          <c:y val="0.2565"/>
          <c:w val="0.0885"/>
          <c:h val="0.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925"/>
          <c:y val="0.155"/>
          <c:w val="0.52425"/>
          <c:h val="0.69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estadística!$A$22:$A$25</c:f>
              <c:strCache>
                <c:ptCount val="4"/>
                <c:pt idx="0">
                  <c:v>1º  A BACH</c:v>
                </c:pt>
                <c:pt idx="1">
                  <c:v>1º  B BACH</c:v>
                </c:pt>
                <c:pt idx="2">
                  <c:v>2º  A BACH</c:v>
                </c:pt>
                <c:pt idx="3">
                  <c:v>2º  B BACH</c:v>
                </c:pt>
              </c:strCache>
            </c:strRef>
          </c:cat>
          <c:val>
            <c:numRef>
              <c:f>estadística!$J$22:$J$25</c:f>
              <c:numCache>
                <c:ptCount val="4"/>
                <c:pt idx="0">
                  <c:v>28.125</c:v>
                </c:pt>
                <c:pt idx="1">
                  <c:v>92.30769230769228</c:v>
                </c:pt>
                <c:pt idx="2">
                  <c:v>0</c:v>
                </c:pt>
                <c:pt idx="3">
                  <c:v>50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375"/>
          <c:y val="0.42875"/>
          <c:w val="0.092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PARTICIPACIÓN GLOBAL 
EN LA JORNADA CULTURAL 2009-2010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132"/>
          <c:y val="0.33025"/>
          <c:w val="0.4915"/>
          <c:h val="0.6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estadística!$A$27:$A$29</c:f>
              <c:strCache>
                <c:ptCount val="3"/>
                <c:pt idx="0">
                  <c:v>ALUMNOS/AS PARTICIPANTES</c:v>
                </c:pt>
                <c:pt idx="1">
                  <c:v>ALUMNOS/AS TOTALES</c:v>
                </c:pt>
                <c:pt idx="2">
                  <c:v>PORCENTAJE DE PARTICIPACIÓN</c:v>
                </c:pt>
              </c:strCache>
            </c:strRef>
          </c:cat>
          <c:val>
            <c:numRef>
              <c:f>estadística!$B$27:$B$29</c:f>
              <c:numCache>
                <c:ptCount val="3"/>
                <c:pt idx="0">
                  <c:v>281</c:v>
                </c:pt>
                <c:pt idx="1">
                  <c:v>480</c:v>
                </c:pt>
                <c:pt idx="2">
                  <c:v>62.86353467561508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8"/>
          <c:y val="0.5085"/>
          <c:w val="0.239"/>
          <c:h val="0.1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0.018</cdr:y>
    </cdr:from>
    <cdr:to>
      <cdr:x>0.83775</cdr:x>
      <cdr:y>0.107</cdr:y>
    </cdr:to>
    <cdr:sp>
      <cdr:nvSpPr>
        <cdr:cNvPr id="1" name="Text Box 1"/>
        <cdr:cNvSpPr txBox="1">
          <a:spLocks noChangeArrowheads="1"/>
        </cdr:cNvSpPr>
      </cdr:nvSpPr>
      <cdr:spPr>
        <a:xfrm>
          <a:off x="819150" y="95250"/>
          <a:ext cx="69723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PARTICIPACIÓN DEL ALUMNADO DE BACHILLERATO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 LA JORNADA CULTURAL 2009/2010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showZeros="0" zoomScalePageLayoutView="0" workbookViewId="0" topLeftCell="A1">
      <selection activeCell="B8" sqref="B8"/>
    </sheetView>
  </sheetViews>
  <sheetFormatPr defaultColWidth="11.421875" defaultRowHeight="12.75"/>
  <cols>
    <col min="1" max="1" width="22.8515625" style="37" bestFit="1" customWidth="1"/>
    <col min="2" max="2" width="26.7109375" style="0" customWidth="1"/>
  </cols>
  <sheetData>
    <row r="1" spans="1:2" ht="87" customHeight="1">
      <c r="A1" s="39" t="str">
        <f>TRIVIAL!A2</f>
        <v>ALUMNO/A</v>
      </c>
      <c r="B1" s="33" t="s">
        <v>521</v>
      </c>
    </row>
    <row r="2" spans="1:2" ht="12.75">
      <c r="A2" s="40" t="str">
        <f>TRIVIAL!A3</f>
        <v>CURSO: 1º A</v>
      </c>
      <c r="B2" s="34"/>
    </row>
    <row r="3" spans="1:2" ht="12.75">
      <c r="A3" s="41" t="str">
        <f>TRIVIAL!A4</f>
        <v>JORGE RUIZ</v>
      </c>
      <c r="B3" s="34" t="str">
        <f>TRIVIAL!B4</f>
        <v>X</v>
      </c>
    </row>
    <row r="4" spans="1:2" ht="12.75">
      <c r="A4" s="41" t="str">
        <f>TRIVIAL!A5</f>
        <v>PABLO ALVARADO</v>
      </c>
      <c r="B4" s="34" t="str">
        <f>TRIVIAL!B5</f>
        <v>X</v>
      </c>
    </row>
    <row r="5" spans="1:2" ht="12.75">
      <c r="A5" s="41" t="str">
        <f>TRIVIAL!A6</f>
        <v>ELIZABET BLANCO</v>
      </c>
      <c r="B5" s="34" t="str">
        <f>TRIVIAL!B6</f>
        <v>X</v>
      </c>
    </row>
    <row r="6" spans="1:2" ht="12.75">
      <c r="A6" s="41" t="str">
        <f>TRIVIAL!A7</f>
        <v>PAULA CANO</v>
      </c>
      <c r="B6" s="34" t="str">
        <f>TRIVIAL!B7</f>
        <v>X</v>
      </c>
    </row>
    <row r="7" spans="1:2" ht="12.75">
      <c r="A7" s="41"/>
      <c r="B7" s="34"/>
    </row>
    <row r="8" spans="1:2" ht="12.75">
      <c r="A8" s="41" t="str">
        <f>GYMKHANA!A4</f>
        <v>RAQUEL CARÉDEZ</v>
      </c>
      <c r="B8" s="34" t="str">
        <f>GYMKHANA!B4</f>
        <v>X</v>
      </c>
    </row>
    <row r="9" spans="1:2" ht="12.75">
      <c r="A9" s="41" t="str">
        <f>GYMKHANA!A5</f>
        <v>ARANCHA ECHEVARRÍA</v>
      </c>
      <c r="B9" s="34" t="str">
        <f>GYMKHANA!B5</f>
        <v>X</v>
      </c>
    </row>
    <row r="10" spans="1:2" ht="12.75">
      <c r="A10" s="41" t="str">
        <f>GYMKHANA!A6</f>
        <v>MARINA GARCÍA</v>
      </c>
      <c r="B10" s="34" t="str">
        <f>GYMKHANA!B6</f>
        <v>X</v>
      </c>
    </row>
    <row r="11" spans="1:2" ht="12.75">
      <c r="A11" s="41" t="str">
        <f>GYMKHANA!A7</f>
        <v>ALBA ORTÍZ</v>
      </c>
      <c r="B11" s="34" t="str">
        <f>GYMKHANA!B7</f>
        <v>X</v>
      </c>
    </row>
    <row r="12" spans="1:2" ht="12.75">
      <c r="A12" s="41" t="str">
        <f>GYMKHANA!A8</f>
        <v>AMANDA MARTÍNEZ</v>
      </c>
      <c r="B12" s="34" t="str">
        <f>GYMKHANA!B8</f>
        <v>X</v>
      </c>
    </row>
    <row r="13" spans="1:2" ht="12.75">
      <c r="A13" s="41">
        <f>GYMKHANA!A9</f>
        <v>0</v>
      </c>
      <c r="B13" s="34">
        <f>GYMKHANA!B9</f>
        <v>0</v>
      </c>
    </row>
    <row r="14" spans="1:2" ht="12.75">
      <c r="A14" s="41" t="str">
        <f>ARTE!A4</f>
        <v>IVAN CELDRÁN</v>
      </c>
      <c r="B14" s="34">
        <f>ARTE!B4</f>
        <v>0</v>
      </c>
    </row>
    <row r="15" spans="1:2" ht="12.75">
      <c r="A15" s="41" t="str">
        <f>ARTE!A5</f>
        <v>SANDRA FERNÁNDEZ</v>
      </c>
      <c r="B15" s="34" t="str">
        <f>ARTE!B5</f>
        <v>X</v>
      </c>
    </row>
    <row r="16" spans="1:2" ht="12.75">
      <c r="A16" s="41">
        <f>ARTE!A6</f>
        <v>0</v>
      </c>
      <c r="B16" s="34">
        <f>ARTE!B6</f>
        <v>0</v>
      </c>
    </row>
    <row r="17" spans="1:2" ht="12.75">
      <c r="A17" s="41">
        <f>ARTE!A7</f>
        <v>0</v>
      </c>
      <c r="B17" s="34">
        <f>ARTE!B7</f>
        <v>0</v>
      </c>
    </row>
    <row r="18" spans="1:2" ht="12.75">
      <c r="A18" s="41">
        <f>ARTE!A8</f>
        <v>0</v>
      </c>
      <c r="B18" s="34">
        <f>ARTE!B8</f>
        <v>0</v>
      </c>
    </row>
    <row r="19" spans="1:2" ht="12.75">
      <c r="A19" s="41">
        <f>ARTE!A9</f>
        <v>0</v>
      </c>
      <c r="B19" s="34">
        <f>ARTE!B9</f>
        <v>0</v>
      </c>
    </row>
    <row r="20" spans="1:2" ht="12.75">
      <c r="A20" s="41"/>
      <c r="B20" s="34"/>
    </row>
    <row r="21" spans="1:2" ht="12.75">
      <c r="A21" s="41" t="str">
        <f>MULTIDEPORTE!A4</f>
        <v>JAVIER FERNÁNDEZ</v>
      </c>
      <c r="B21" s="34" t="str">
        <f>MULTIDEPORTE!B4</f>
        <v>X</v>
      </c>
    </row>
    <row r="22" spans="1:2" ht="12.75">
      <c r="A22" s="41" t="str">
        <f>MULTIDEPORTE!A5</f>
        <v>ANGELO CORDOVA</v>
      </c>
      <c r="B22" s="34" t="str">
        <f>MULTIDEPORTE!B5</f>
        <v>X</v>
      </c>
    </row>
    <row r="23" spans="1:2" ht="12.75">
      <c r="A23" s="41" t="str">
        <f>MULTIDEPORTE!A6</f>
        <v>CHRISTIAN GIL</v>
      </c>
      <c r="B23" s="34" t="str">
        <f>MULTIDEPORTE!B6</f>
        <v>X</v>
      </c>
    </row>
    <row r="24" spans="1:2" ht="12.75">
      <c r="A24" s="41" t="str">
        <f>MULTIDEPORTE!A7</f>
        <v>VÍCTOR BRINGAS</v>
      </c>
      <c r="B24" s="34" t="str">
        <f>MULTIDEPORTE!B7</f>
        <v>X</v>
      </c>
    </row>
    <row r="25" spans="1:2" ht="12.75">
      <c r="A25" s="41">
        <f>MULTIDEPORTE!A8</f>
        <v>0</v>
      </c>
      <c r="B25" s="34">
        <f>MULTIDEPORTE!B8</f>
        <v>0</v>
      </c>
    </row>
    <row r="26" spans="1:2" ht="12.75">
      <c r="A26" s="41">
        <f>MULTIDEPORTE!A9</f>
        <v>0</v>
      </c>
      <c r="B26" s="34">
        <f>MULTIDEPORTE!B9</f>
        <v>0</v>
      </c>
    </row>
    <row r="27" spans="1:2" ht="12.75">
      <c r="A27" s="41">
        <f>MULTIDEPORTE!A10</f>
        <v>0</v>
      </c>
      <c r="B27" s="34">
        <f>MULTIDEPORTE!B10</f>
        <v>0</v>
      </c>
    </row>
    <row r="28" spans="1:2" ht="12.75">
      <c r="A28" s="41"/>
      <c r="B28" s="34"/>
    </row>
    <row r="29" spans="1:2" ht="12.75">
      <c r="A29" s="41" t="str">
        <f>'JUEGOS DE MESA'!A4</f>
        <v>NECO MONTERO</v>
      </c>
      <c r="B29" s="34" t="str">
        <f>'JUEGOS DE MESA'!B4</f>
        <v>X</v>
      </c>
    </row>
    <row r="30" spans="1:2" ht="12.75">
      <c r="A30" s="41" t="str">
        <f>'JUEGOS DE MESA'!A5</f>
        <v>PAOLA CASTILLO</v>
      </c>
      <c r="B30" s="34" t="str">
        <f>'JUEGOS DE MESA'!B5</f>
        <v>X</v>
      </c>
    </row>
    <row r="31" spans="1:2" ht="12.75">
      <c r="A31" s="41" t="str">
        <f>'JUEGOS DE MESA'!A6</f>
        <v>ANDREA TORRES</v>
      </c>
      <c r="B31" s="34" t="str">
        <f>'JUEGOS DE MESA'!B6</f>
        <v>X</v>
      </c>
    </row>
    <row r="32" spans="1:2" ht="12.75">
      <c r="A32" s="41">
        <f>'JUEGOS DE MESA'!A7</f>
        <v>0</v>
      </c>
      <c r="B32" s="34">
        <f>'JUEGOS DE MESA'!B7</f>
        <v>0</v>
      </c>
    </row>
    <row r="33" spans="1:2" ht="12.75">
      <c r="A33" s="41">
        <f>'JUEGOS DE MESA'!A8</f>
        <v>0</v>
      </c>
      <c r="B33" s="34">
        <f>'JUEGOS DE MESA'!B8</f>
        <v>0</v>
      </c>
    </row>
    <row r="34" spans="1:2" ht="12.75">
      <c r="A34" s="41">
        <f>'JUEGOS DE MESA'!A9</f>
        <v>0</v>
      </c>
      <c r="B34" s="34">
        <f>'JUEGOS DE MESA'!B9</f>
        <v>0</v>
      </c>
    </row>
    <row r="35" spans="1:2" ht="12.75">
      <c r="A35" s="41"/>
      <c r="B35" s="34"/>
    </row>
    <row r="36" spans="1:2" ht="12.75">
      <c r="A36" s="41" t="str">
        <f>KARAOKE!A4</f>
        <v>JANA TORRE</v>
      </c>
      <c r="B36" s="34" t="str">
        <f>KARAOKE!B4</f>
        <v>X</v>
      </c>
    </row>
    <row r="37" spans="1:2" ht="12.75">
      <c r="A37" s="41" t="str">
        <f>KARAOKE!A5</f>
        <v>MONICA CAÑARTE</v>
      </c>
      <c r="B37" s="34" t="str">
        <f>KARAOKE!B5</f>
        <v>X</v>
      </c>
    </row>
    <row r="38" spans="1:2" ht="12.75">
      <c r="A38" s="41">
        <f>KARAOKE!A6</f>
        <v>0</v>
      </c>
      <c r="B38" s="34">
        <f>KARAOKE!B6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6"/>
  <sheetViews>
    <sheetView showZeros="0" zoomScale="70" zoomScaleNormal="70" zoomScalePageLayoutView="0" workbookViewId="0" topLeftCell="A1">
      <selection activeCell="C12" sqref="C11:C12"/>
    </sheetView>
  </sheetViews>
  <sheetFormatPr defaultColWidth="11.421875" defaultRowHeight="12.75"/>
  <cols>
    <col min="1" max="1" width="20.57421875" style="37" bestFit="1" customWidth="1"/>
    <col min="2" max="2" width="26.7109375" style="0" customWidth="1"/>
  </cols>
  <sheetData>
    <row r="1" spans="1:2" ht="87" customHeight="1">
      <c r="A1" s="35" t="str">
        <f>TRIVIAL!A2</f>
        <v>ALUMNO/A</v>
      </c>
      <c r="B1" s="31" t="s">
        <v>521</v>
      </c>
    </row>
    <row r="2" ht="12.75">
      <c r="A2" s="36" t="s">
        <v>529</v>
      </c>
    </row>
    <row r="3" spans="1:2" ht="12.75">
      <c r="A3" s="37" t="str">
        <f>TRIVIAL!D4</f>
        <v>SANDRA FDEZ.</v>
      </c>
      <c r="B3" t="str">
        <f>TRIVIAL!E4</f>
        <v>X</v>
      </c>
    </row>
    <row r="4" spans="1:2" ht="12.75">
      <c r="A4" s="37" t="str">
        <f>TRIVIAL!D5</f>
        <v>LUCIA ALONSO</v>
      </c>
      <c r="B4" t="str">
        <f>TRIVIAL!E5</f>
        <v>X</v>
      </c>
    </row>
    <row r="5" spans="1:2" ht="12.75">
      <c r="A5" s="37">
        <f>TRIVIAL!D6</f>
        <v>0</v>
      </c>
      <c r="B5">
        <f>TRIVIAL!E6</f>
        <v>0</v>
      </c>
    </row>
    <row r="6" spans="1:2" ht="12.75">
      <c r="A6" s="37">
        <f>TRIVIAL!D7</f>
        <v>0</v>
      </c>
      <c r="B6">
        <f>TRIVIAL!E7</f>
        <v>0</v>
      </c>
    </row>
    <row r="8" spans="1:2" ht="12.75">
      <c r="A8" s="37" t="str">
        <f>GYMKHANA!D4</f>
        <v>CRISTIAN ASSUNÇAO</v>
      </c>
      <c r="B8" t="str">
        <f>GYMKHANA!E4</f>
        <v>X</v>
      </c>
    </row>
    <row r="9" spans="1:2" ht="12.75">
      <c r="A9" s="37" t="str">
        <f>GYMKHANA!D5</f>
        <v>JAVIER HIGUERA</v>
      </c>
      <c r="B9" t="str">
        <f>GYMKHANA!E5</f>
        <v>X</v>
      </c>
    </row>
    <row r="10" spans="1:2" ht="12.75">
      <c r="A10" s="37" t="str">
        <f>GYMKHANA!D6</f>
        <v>ELENA HERNANDEZ</v>
      </c>
      <c r="B10" t="str">
        <f>GYMKHANA!E6</f>
        <v>X</v>
      </c>
    </row>
    <row r="11" spans="1:2" ht="12.75">
      <c r="A11" s="37" t="str">
        <f>GYMKHANA!D7</f>
        <v>DIEGO DELGADO</v>
      </c>
      <c r="B11" t="str">
        <f>GYMKHANA!E7</f>
        <v>X</v>
      </c>
    </row>
    <row r="12" spans="1:2" ht="12.75">
      <c r="A12" s="37" t="str">
        <f>GYMKHANA!D8</f>
        <v>MARCO VILLANUEVA</v>
      </c>
      <c r="B12">
        <f>GYMKHANA!E8</f>
        <v>0</v>
      </c>
    </row>
    <row r="13" spans="1:2" ht="12.75">
      <c r="A13" s="37" t="str">
        <f>GYMKHANA!D9</f>
        <v>RAUL VIERNA</v>
      </c>
      <c r="B13" t="str">
        <f>GYMKHANA!E9</f>
        <v>X</v>
      </c>
    </row>
    <row r="15" spans="1:2" ht="12.75">
      <c r="A15" s="37" t="str">
        <f>ARTE!D4</f>
        <v>MIRIAM DEL RIO</v>
      </c>
      <c r="B15" t="str">
        <f>ARTE!E4</f>
        <v>X</v>
      </c>
    </row>
    <row r="16" spans="1:2" ht="12.75">
      <c r="A16" s="37" t="str">
        <f>ARTE!D5</f>
        <v>MARÍA HIERRO</v>
      </c>
      <c r="B16" t="str">
        <f>ARTE!E5</f>
        <v>X</v>
      </c>
    </row>
    <row r="17" spans="1:2" ht="12.75">
      <c r="A17" s="37" t="str">
        <f>ARTE!D6</f>
        <v>MARTA URIBARREN</v>
      </c>
      <c r="B17" t="str">
        <f>ARTE!E6</f>
        <v>X</v>
      </c>
    </row>
    <row r="18" spans="1:2" ht="12.75">
      <c r="A18" s="37">
        <f>ARTE!D7</f>
        <v>0</v>
      </c>
      <c r="B18">
        <f>ARTE!E7</f>
        <v>0</v>
      </c>
    </row>
    <row r="19" spans="1:2" ht="12.75">
      <c r="A19" s="37">
        <f>ARTE!D8</f>
        <v>0</v>
      </c>
      <c r="B19">
        <f>ARTE!E8</f>
        <v>0</v>
      </c>
    </row>
    <row r="20" spans="1:2" ht="12.75">
      <c r="A20" s="37">
        <f>ARTE!D9</f>
        <v>0</v>
      </c>
      <c r="B20">
        <f>ARTE!E9</f>
        <v>0</v>
      </c>
    </row>
    <row r="22" spans="1:2" ht="12.75">
      <c r="A22" s="37" t="str">
        <f>MULTIDEPORTE!D4</f>
        <v>RUBÉN COSIO</v>
      </c>
      <c r="B22" t="str">
        <f>MULTIDEPORTE!E4</f>
        <v>X</v>
      </c>
    </row>
    <row r="23" spans="1:2" ht="12.75">
      <c r="A23" s="37" t="str">
        <f>MULTIDEPORTE!D5</f>
        <v>GABRIEL CALLEJA</v>
      </c>
      <c r="B23" t="str">
        <f>MULTIDEPORTE!E5</f>
        <v>X</v>
      </c>
    </row>
    <row r="24" spans="1:2" ht="12.75">
      <c r="A24" s="37" t="str">
        <f>MULTIDEPORTE!D6</f>
        <v>ÁLVARO CANO</v>
      </c>
      <c r="B24">
        <f>MULTIDEPORTE!E6</f>
        <v>0</v>
      </c>
    </row>
    <row r="25" spans="1:2" ht="12.75">
      <c r="A25" s="37" t="str">
        <f>MULTIDEPORTE!D7</f>
        <v>CARLOS FONFRIA</v>
      </c>
      <c r="B25">
        <f>MULTIDEPORTE!E7</f>
        <v>0</v>
      </c>
    </row>
    <row r="26" spans="1:2" ht="12.75">
      <c r="A26" s="37" t="str">
        <f>MULTIDEPORTE!D8</f>
        <v>ROCIO SANCHEZ</v>
      </c>
      <c r="B26">
        <f>MULTIDEPORTE!E8</f>
        <v>0</v>
      </c>
    </row>
    <row r="27" spans="1:2" ht="12.75">
      <c r="A27" s="37" t="str">
        <f>MULTIDEPORTE!D9</f>
        <v>BORJA MONCALIAN</v>
      </c>
      <c r="B27" t="str">
        <f>MULTIDEPORTE!E9</f>
        <v>X</v>
      </c>
    </row>
    <row r="28" spans="1:2" ht="12.75">
      <c r="A28" s="37">
        <f>MULTIDEPORTE!D10</f>
        <v>0</v>
      </c>
      <c r="B28">
        <f>MULTIDEPORTE!E10</f>
        <v>0</v>
      </c>
    </row>
    <row r="30" spans="1:2" ht="12.75">
      <c r="A30" s="37" t="str">
        <f>'JUEGOS DE MESA'!D4</f>
        <v>ANA ROSA HERBOSA</v>
      </c>
      <c r="B30" t="str">
        <f>'JUEGOS DE MESA'!E4</f>
        <v>X</v>
      </c>
    </row>
    <row r="31" spans="1:2" ht="12.75">
      <c r="A31" s="37" t="str">
        <f>'JUEGOS DE MESA'!D5</f>
        <v>SHEILA SAIZ</v>
      </c>
      <c r="B31" t="str">
        <f>'JUEGOS DE MESA'!E5</f>
        <v>X</v>
      </c>
    </row>
    <row r="32" spans="1:2" ht="12.75">
      <c r="A32" s="37">
        <f>'JUEGOS DE MESA'!D6</f>
        <v>0</v>
      </c>
      <c r="B32">
        <f>'JUEGOS DE MESA'!E6</f>
        <v>0</v>
      </c>
    </row>
    <row r="34" spans="1:2" ht="12.75">
      <c r="A34" s="37" t="str">
        <f>KARAOKE!D4</f>
        <v>ALEXANDRA GARCÍA</v>
      </c>
      <c r="B34" t="str">
        <f>KARAOKE!E4</f>
        <v>X</v>
      </c>
    </row>
    <row r="35" spans="1:2" ht="12.75">
      <c r="A35" s="37" t="str">
        <f>KARAOKE!D5</f>
        <v>ANDREA ORTIZ</v>
      </c>
      <c r="B35" t="str">
        <f>KARAOKE!E5</f>
        <v>X</v>
      </c>
    </row>
    <row r="36" spans="1:2" ht="12.75">
      <c r="A36" s="37">
        <f>KARAOKE!D6</f>
        <v>0</v>
      </c>
      <c r="B36">
        <f>KARAOKE!E6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6"/>
  <sheetViews>
    <sheetView showZeros="0" zoomScale="70" zoomScaleNormal="70" zoomScalePageLayoutView="0" workbookViewId="0" topLeftCell="A1">
      <selection activeCell="C13" sqref="C13"/>
    </sheetView>
  </sheetViews>
  <sheetFormatPr defaultColWidth="11.421875" defaultRowHeight="12.75"/>
  <cols>
    <col min="1" max="1" width="11.421875" style="37" customWidth="1"/>
    <col min="2" max="2" width="26.7109375" style="0" customWidth="1"/>
  </cols>
  <sheetData>
    <row r="1" spans="1:2" ht="87" customHeight="1">
      <c r="A1" s="35" t="str">
        <f>TRIVIAL!A2</f>
        <v>ALUMNO/A</v>
      </c>
      <c r="B1" s="31" t="s">
        <v>521</v>
      </c>
    </row>
    <row r="2" ht="12.75">
      <c r="A2" s="36" t="s">
        <v>530</v>
      </c>
    </row>
    <row r="3" spans="1:2" ht="12.75">
      <c r="A3" s="37" t="str">
        <f>TRIVIAL!D10</f>
        <v>IGOR</v>
      </c>
      <c r="B3">
        <f>TRIVIAL!E10</f>
        <v>0</v>
      </c>
    </row>
    <row r="4" spans="1:2" ht="12.75">
      <c r="A4" s="37" t="str">
        <f>TRIVIAL!D11</f>
        <v>ALICIA</v>
      </c>
      <c r="B4" t="str">
        <f>TRIVIAL!E11</f>
        <v>X</v>
      </c>
    </row>
    <row r="5" spans="1:2" ht="12.75">
      <c r="A5" s="37" t="str">
        <f>TRIVIAL!D12</f>
        <v>CLAUDIA</v>
      </c>
      <c r="B5" t="str">
        <f>TRIVIAL!E12</f>
        <v>X</v>
      </c>
    </row>
    <row r="6" spans="1:2" ht="12.75">
      <c r="A6" s="37">
        <f>TRIVIAL!D13</f>
        <v>0</v>
      </c>
      <c r="B6">
        <f>TRIVIAL!E13</f>
        <v>0</v>
      </c>
    </row>
    <row r="8" spans="1:2" ht="12.75">
      <c r="A8" s="37" t="str">
        <f>GYMKHANA!D12</f>
        <v>REGINA</v>
      </c>
      <c r="B8" t="str">
        <f>GYMKHANA!E12</f>
        <v>X</v>
      </c>
    </row>
    <row r="9" spans="1:2" ht="12.75">
      <c r="A9" s="37" t="str">
        <f>GYMKHANA!D13</f>
        <v>NOELIA</v>
      </c>
      <c r="B9" t="str">
        <f>GYMKHANA!E13</f>
        <v>X</v>
      </c>
    </row>
    <row r="10" spans="1:2" ht="12.75">
      <c r="A10" s="37" t="str">
        <f>GYMKHANA!D14</f>
        <v>RAQUEL</v>
      </c>
      <c r="B10" t="str">
        <f>GYMKHANA!E14</f>
        <v>X</v>
      </c>
    </row>
    <row r="11" spans="1:2" ht="12.75">
      <c r="A11" s="37" t="str">
        <f>GYMKHANA!D15</f>
        <v>CARLOTA</v>
      </c>
      <c r="B11" t="str">
        <f>GYMKHANA!E15</f>
        <v>X</v>
      </c>
    </row>
    <row r="12" spans="1:2" ht="12.75">
      <c r="A12" s="37">
        <f>GYMKHANA!D16</f>
        <v>0</v>
      </c>
      <c r="B12">
        <f>GYMKHANA!E16</f>
        <v>0</v>
      </c>
    </row>
    <row r="13" spans="1:2" ht="12.75">
      <c r="A13" s="37">
        <f>GYMKHANA!D17</f>
        <v>0</v>
      </c>
      <c r="B13">
        <f>GYMKHANA!E17</f>
        <v>0</v>
      </c>
    </row>
    <row r="14" spans="1:2" ht="12.75">
      <c r="A14" s="37">
        <f>GYMKHANA!D18</f>
        <v>0</v>
      </c>
      <c r="B14">
        <f>GYMKHANA!E18</f>
        <v>0</v>
      </c>
    </row>
    <row r="15" spans="1:2" ht="12.75">
      <c r="A15" s="37">
        <f>GYMKHANA!D19</f>
        <v>0</v>
      </c>
      <c r="B15">
        <f>GYMKHANA!E19</f>
        <v>0</v>
      </c>
    </row>
    <row r="16" spans="1:2" ht="12.75">
      <c r="A16" s="37">
        <f>GYMKHANA!D20</f>
        <v>0</v>
      </c>
      <c r="B16">
        <f>GYMKHANA!E20</f>
        <v>0</v>
      </c>
    </row>
    <row r="18" spans="1:2" ht="12.75">
      <c r="A18" s="37" t="str">
        <f>ARTE!D12</f>
        <v>EVA</v>
      </c>
      <c r="B18" t="str">
        <f>ARTE!E12</f>
        <v>X</v>
      </c>
    </row>
    <row r="19" spans="1:2" ht="12.75">
      <c r="A19" s="37" t="str">
        <f>ARTE!D13</f>
        <v>JESICA</v>
      </c>
      <c r="B19" t="str">
        <f>ARTE!E13</f>
        <v>X</v>
      </c>
    </row>
    <row r="20" spans="1:2" ht="12.75">
      <c r="A20" s="37" t="str">
        <f>ARTE!D14</f>
        <v>ANA ORQUÍDEA</v>
      </c>
      <c r="B20" t="str">
        <f>ARTE!E14</f>
        <v>X</v>
      </c>
    </row>
    <row r="22" spans="1:2" ht="12.75">
      <c r="A22" s="37" t="str">
        <f>MULTIDEPORTE!D13</f>
        <v>AGUSTÍN</v>
      </c>
      <c r="B22" t="str">
        <f>MULTIDEPORTE!E13</f>
        <v>X</v>
      </c>
    </row>
    <row r="23" spans="1:2" ht="12.75">
      <c r="A23" s="37" t="str">
        <f>MULTIDEPORTE!D14</f>
        <v>OSCAR</v>
      </c>
      <c r="B23" t="str">
        <f>MULTIDEPORTE!E14</f>
        <v>X</v>
      </c>
    </row>
    <row r="24" spans="1:2" ht="12.75">
      <c r="A24" s="37" t="str">
        <f>MULTIDEPORTE!D15</f>
        <v>DIEGO</v>
      </c>
      <c r="B24" t="str">
        <f>MULTIDEPORTE!E15</f>
        <v>X</v>
      </c>
    </row>
    <row r="25" spans="1:2" ht="12.75">
      <c r="A25" s="37" t="str">
        <f>MULTIDEPORTE!D16</f>
        <v>VICTOR</v>
      </c>
      <c r="B25" t="str">
        <f>MULTIDEPORTE!E16</f>
        <v>X</v>
      </c>
    </row>
    <row r="26" spans="1:2" ht="12.75">
      <c r="A26" s="37" t="str">
        <f>MULTIDEPORTE!D17</f>
        <v>MARTA</v>
      </c>
      <c r="B26" t="str">
        <f>MULTIDEPORTE!E17</f>
        <v>X</v>
      </c>
    </row>
    <row r="27" spans="1:2" ht="12.75">
      <c r="A27" s="37" t="str">
        <f>MULTIDEPORTE!D18</f>
        <v>JORDI</v>
      </c>
      <c r="B27">
        <f>MULTIDEPORTE!E18</f>
        <v>0</v>
      </c>
    </row>
    <row r="28" spans="1:2" ht="12.75">
      <c r="A28" s="37">
        <f>MULTIDEPORTE!D19</f>
        <v>0</v>
      </c>
      <c r="B28">
        <f>MULTIDEPORTE!E19</f>
        <v>0</v>
      </c>
    </row>
    <row r="30" spans="1:2" ht="12.75">
      <c r="A30" s="37" t="str">
        <f>'JUEGOS DE MESA'!D12</f>
        <v>FERNÁDO </v>
      </c>
      <c r="B30" t="str">
        <f>'JUEGOS DE MESA'!E12</f>
        <v>X</v>
      </c>
    </row>
    <row r="31" spans="1:2" ht="12.75">
      <c r="A31" s="37" t="str">
        <f>'JUEGOS DE MESA'!D13</f>
        <v>SANTOS</v>
      </c>
      <c r="B31" t="str">
        <f>'JUEGOS DE MESA'!E13</f>
        <v>X</v>
      </c>
    </row>
    <row r="32" spans="1:2" ht="12.75">
      <c r="A32" s="37">
        <f>'JUEGOS DE MESA'!D14</f>
        <v>0</v>
      </c>
      <c r="B32">
        <f>'JUEGOS DE MESA'!E14</f>
        <v>0</v>
      </c>
    </row>
    <row r="34" spans="1:2" ht="12.75">
      <c r="A34" s="37" t="str">
        <f>KARAOKE!D9</f>
        <v>PAULA</v>
      </c>
      <c r="B34" t="str">
        <f>KARAOKE!E9</f>
        <v>X</v>
      </c>
    </row>
    <row r="35" spans="1:2" ht="12.75">
      <c r="A35" s="37" t="str">
        <f>KARAOKE!D10</f>
        <v>ROMINA</v>
      </c>
      <c r="B35" t="str">
        <f>KARAOKE!E10</f>
        <v>X</v>
      </c>
    </row>
    <row r="36" spans="1:2" ht="12.75">
      <c r="A36" s="37">
        <f>KARAOKE!D11</f>
        <v>0</v>
      </c>
      <c r="B36">
        <f>KARAOKE!E11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42"/>
  <sheetViews>
    <sheetView showZeros="0" zoomScale="70" zoomScaleNormal="70" zoomScalePageLayoutView="0" workbookViewId="0" topLeftCell="A2">
      <selection activeCell="B3" sqref="B3"/>
    </sheetView>
  </sheetViews>
  <sheetFormatPr defaultColWidth="11.421875" defaultRowHeight="12.75"/>
  <cols>
    <col min="1" max="1" width="18.8515625" style="37" bestFit="1" customWidth="1"/>
    <col min="2" max="2" width="26.7109375" style="0" customWidth="1"/>
  </cols>
  <sheetData>
    <row r="1" spans="1:2" ht="87" customHeight="1">
      <c r="A1" s="35" t="str">
        <f>TRIVIAL!A2</f>
        <v>ALUMNO/A</v>
      </c>
      <c r="B1" s="31" t="s">
        <v>521</v>
      </c>
    </row>
    <row r="2" ht="12.75">
      <c r="A2" s="36" t="s">
        <v>531</v>
      </c>
    </row>
    <row r="3" spans="1:2" ht="12.75">
      <c r="A3" s="37" t="str">
        <f>TRIVIAL!D16</f>
        <v>DAVID FDEZ.</v>
      </c>
      <c r="B3" t="str">
        <f>TRIVIAL!E16</f>
        <v>X</v>
      </c>
    </row>
    <row r="4" spans="1:2" ht="12.75">
      <c r="A4" s="37" t="str">
        <f>TRIVIAL!D17</f>
        <v>PAOLA MADRAZO</v>
      </c>
      <c r="B4" t="str">
        <f>TRIVIAL!E17</f>
        <v>X</v>
      </c>
    </row>
    <row r="5" spans="1:2" ht="12.75">
      <c r="A5" s="37" t="str">
        <f>TRIVIAL!D18</f>
        <v>CRISTINA RDZ.</v>
      </c>
      <c r="B5" t="str">
        <f>TRIVIAL!E18</f>
        <v>X</v>
      </c>
    </row>
    <row r="6" spans="1:2" ht="12.75">
      <c r="A6" s="37">
        <f>TRIVIAL!D19</f>
        <v>0</v>
      </c>
      <c r="B6">
        <f>TRIVIAL!E19</f>
        <v>0</v>
      </c>
    </row>
    <row r="7" spans="1:2" ht="12.75">
      <c r="A7" s="37">
        <f>TRIVIAL!D20</f>
        <v>0</v>
      </c>
      <c r="B7">
        <f>TRIVIAL!E20</f>
        <v>0</v>
      </c>
    </row>
    <row r="9" spans="1:2" ht="12.75">
      <c r="A9" s="37" t="str">
        <f>GYMKHANA!D23</f>
        <v>ANDREA ESGUEVA</v>
      </c>
      <c r="B9" t="str">
        <f>GYMKHANA!E23</f>
        <v>X</v>
      </c>
    </row>
    <row r="10" spans="1:2" ht="12.75">
      <c r="A10" s="37" t="str">
        <f>GYMKHANA!D24</f>
        <v>CRISTINA CARRIÓN</v>
      </c>
      <c r="B10">
        <f>GYMKHANA!E24</f>
        <v>0</v>
      </c>
    </row>
    <row r="11" spans="1:2" ht="12.75">
      <c r="A11" s="37" t="str">
        <f>GYMKHANA!D25</f>
        <v>MAYRA GLEZ.</v>
      </c>
      <c r="B11" t="str">
        <f>GYMKHANA!E25</f>
        <v>X</v>
      </c>
    </row>
    <row r="12" spans="1:2" ht="12.75">
      <c r="A12" s="37" t="str">
        <f>GYMKHANA!D26</f>
        <v>VERÓNICA LÓPEZ</v>
      </c>
      <c r="B12" t="str">
        <f>GYMKHANA!E26</f>
        <v>X</v>
      </c>
    </row>
    <row r="13" spans="1:2" ht="12.75">
      <c r="A13" s="37">
        <f>GYMKHANA!D27</f>
        <v>0</v>
      </c>
      <c r="B13">
        <f>GYMKHANA!E27</f>
        <v>0</v>
      </c>
    </row>
    <row r="14" spans="1:2" ht="12.75">
      <c r="A14" s="37">
        <f>GYMKHANA!D28</f>
        <v>0</v>
      </c>
      <c r="B14">
        <f>GYMKHANA!E28</f>
        <v>0</v>
      </c>
    </row>
    <row r="15" spans="1:2" ht="12.75">
      <c r="A15" s="37">
        <f>GYMKHANA!D29</f>
        <v>0</v>
      </c>
      <c r="B15">
        <f>GYMKHANA!E29</f>
        <v>0</v>
      </c>
    </row>
    <row r="16" spans="1:2" ht="12.75">
      <c r="A16" s="37">
        <f>GYMKHANA!D30</f>
        <v>0</v>
      </c>
      <c r="B16">
        <f>GYMKHANA!E30</f>
        <v>0</v>
      </c>
    </row>
    <row r="18" spans="1:2" ht="12.75">
      <c r="A18" s="37" t="str">
        <f>ARTE!D17</f>
        <v>LAURA FDEZ</v>
      </c>
      <c r="B18" t="str">
        <f>ARTE!E17</f>
        <v>X</v>
      </c>
    </row>
    <row r="19" spans="1:2" ht="12.75">
      <c r="A19" s="37" t="str">
        <f>ARTE!D18</f>
        <v>MAIDER GÜIZAR</v>
      </c>
      <c r="B19" t="str">
        <f>ARTE!E18</f>
        <v>X</v>
      </c>
    </row>
    <row r="20" spans="1:2" ht="12.75">
      <c r="A20" s="37" t="str">
        <f>ARTE!D19</f>
        <v>SARAY SOLER</v>
      </c>
      <c r="B20">
        <f>ARTE!E19</f>
        <v>0</v>
      </c>
    </row>
    <row r="21" spans="1:2" ht="12.75">
      <c r="A21" s="37">
        <f>ARTE!D20</f>
        <v>0</v>
      </c>
      <c r="B21">
        <f>ARTE!E20</f>
        <v>0</v>
      </c>
    </row>
    <row r="22" spans="1:2" ht="12.75">
      <c r="A22" s="37">
        <f>ARTE!D21</f>
        <v>0</v>
      </c>
      <c r="B22">
        <f>ARTE!E21</f>
        <v>0</v>
      </c>
    </row>
    <row r="23" spans="1:2" ht="12.75">
      <c r="A23" s="37">
        <f>ARTE!D22</f>
        <v>0</v>
      </c>
      <c r="B23">
        <f>ARTE!E22</f>
        <v>0</v>
      </c>
    </row>
    <row r="24" spans="1:2" ht="12.75">
      <c r="A24" s="37">
        <f>ARTE!D23</f>
        <v>0</v>
      </c>
      <c r="B24">
        <f>ARTE!E23</f>
        <v>0</v>
      </c>
    </row>
    <row r="26" spans="1:2" ht="12.75">
      <c r="A26" s="37" t="str">
        <f>MULTIDEPORTE!D22</f>
        <v>ÓSCAR RIVAS</v>
      </c>
      <c r="B26" t="str">
        <f>MULTIDEPORTE!E22</f>
        <v>X</v>
      </c>
    </row>
    <row r="27" spans="1:2" ht="12.75">
      <c r="A27" s="37" t="str">
        <f>MULTIDEPORTE!D23</f>
        <v>IKER GARCÍA</v>
      </c>
      <c r="B27" t="str">
        <f>MULTIDEPORTE!E23</f>
        <v>X</v>
      </c>
    </row>
    <row r="28" spans="1:2" ht="12.75">
      <c r="A28" s="37" t="str">
        <f>MULTIDEPORTE!D24</f>
        <v>JEFFERSON AYALA</v>
      </c>
      <c r="B28" t="str">
        <f>MULTIDEPORTE!E24</f>
        <v>X</v>
      </c>
    </row>
    <row r="29" spans="1:2" ht="12.75">
      <c r="A29" s="37" t="str">
        <f>MULTIDEPORTE!D25</f>
        <v>NICOLÁS RAMADA</v>
      </c>
      <c r="B29" t="str">
        <f>MULTIDEPORTE!E25</f>
        <v>X</v>
      </c>
    </row>
    <row r="30" spans="1:2" ht="12.75">
      <c r="A30" s="37" t="str">
        <f>MULTIDEPORTE!D26</f>
        <v>KEVIN FDEZ.</v>
      </c>
      <c r="B30">
        <f>MULTIDEPORTE!E26</f>
        <v>0</v>
      </c>
    </row>
    <row r="31" spans="1:2" ht="12.75">
      <c r="A31" s="37" t="str">
        <f>MULTIDEPORTE!D27</f>
        <v>EDUARDPO MORO</v>
      </c>
      <c r="B31">
        <f>MULTIDEPORTE!E27</f>
        <v>0</v>
      </c>
    </row>
    <row r="32" spans="1:2" ht="12.75">
      <c r="A32" s="37">
        <f>MULTIDEPORTE!D28</f>
        <v>0</v>
      </c>
      <c r="B32">
        <f>MULTIDEPORTE!E28</f>
        <v>0</v>
      </c>
    </row>
    <row r="33" spans="1:2" ht="12.75">
      <c r="A33" s="37">
        <f>MULTIDEPORTE!D29</f>
        <v>0</v>
      </c>
      <c r="B33">
        <f>MULTIDEPORTE!E29</f>
        <v>0</v>
      </c>
    </row>
    <row r="35" spans="1:2" ht="12.75">
      <c r="A35" s="37" t="str">
        <f>'JUEGOS DE MESA'!D17</f>
        <v>VERÓNICA CANO</v>
      </c>
      <c r="B35" t="str">
        <f>'JUEGOS DE MESA'!E17</f>
        <v>X</v>
      </c>
    </row>
    <row r="36" spans="1:2" ht="12.75">
      <c r="A36" s="37" t="str">
        <f>'JUEGOS DE MESA'!D18</f>
        <v>ANDREA COLLADO</v>
      </c>
      <c r="B36" t="str">
        <f>'JUEGOS DE MESA'!E18</f>
        <v>X</v>
      </c>
    </row>
    <row r="37" spans="1:2" ht="12.75">
      <c r="A37" s="37" t="str">
        <f>'JUEGOS DE MESA'!D19</f>
        <v>ESTIBALIZ FDEZ.</v>
      </c>
      <c r="B37" t="str">
        <f>'JUEGOS DE MESA'!E19</f>
        <v>X</v>
      </c>
    </row>
    <row r="38" spans="1:2" ht="12.75">
      <c r="A38" s="37">
        <f>'JUEGOS DE MESA'!D20</f>
        <v>0</v>
      </c>
      <c r="B38">
        <f>'JUEGOS DE MESA'!E20</f>
        <v>0</v>
      </c>
    </row>
    <row r="39" spans="1:2" ht="12.75">
      <c r="A39" s="37">
        <f>'JUEGOS DE MESA'!D21</f>
        <v>0</v>
      </c>
      <c r="B39">
        <f>'JUEGOS DE MESA'!E21</f>
        <v>0</v>
      </c>
    </row>
    <row r="41" spans="1:2" ht="12.75">
      <c r="A41" s="37" t="str">
        <f>KARAOKE!D14</f>
        <v>VANESA SALCINES</v>
      </c>
      <c r="B41" t="str">
        <f>KARAOKE!E14</f>
        <v>X</v>
      </c>
    </row>
    <row r="42" spans="1:2" ht="12.75">
      <c r="A42" s="37" t="str">
        <f>KARAOKE!D15</f>
        <v>MARÍA SOLANA</v>
      </c>
      <c r="B42" t="str">
        <f>KARAOKE!E15</f>
        <v>X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40"/>
  <sheetViews>
    <sheetView showZeros="0" zoomScale="60" zoomScaleNormal="60" zoomScalePageLayoutView="0" workbookViewId="0" topLeftCell="A1">
      <selection activeCell="H21" sqref="H21"/>
    </sheetView>
  </sheetViews>
  <sheetFormatPr defaultColWidth="11.421875" defaultRowHeight="12.75"/>
  <cols>
    <col min="1" max="1" width="20.00390625" style="37" bestFit="1" customWidth="1"/>
    <col min="2" max="2" width="26.7109375" style="0" customWidth="1"/>
  </cols>
  <sheetData>
    <row r="1" spans="1:2" ht="87" customHeight="1">
      <c r="A1" s="35" t="str">
        <f>TRIVIAL!A2</f>
        <v>ALUMNO/A</v>
      </c>
      <c r="B1" s="31" t="s">
        <v>521</v>
      </c>
    </row>
    <row r="2" ht="12.75">
      <c r="A2" s="36" t="s">
        <v>532</v>
      </c>
    </row>
    <row r="3" spans="1:2" ht="12.75">
      <c r="A3" s="37" t="str">
        <f>TRIVIAL!D23</f>
        <v>BEGOÑA MAZA</v>
      </c>
      <c r="B3" t="str">
        <f>TRIVIAL!E23</f>
        <v>X</v>
      </c>
    </row>
    <row r="4" spans="1:2" ht="12.75">
      <c r="A4" s="37" t="str">
        <f>TRIVIAL!D24</f>
        <v>MARÍA GARCÍA</v>
      </c>
      <c r="B4" t="str">
        <f>TRIVIAL!E24</f>
        <v>X</v>
      </c>
    </row>
    <row r="5" spans="1:2" ht="12.75">
      <c r="A5" s="37" t="str">
        <f>TRIVIAL!D25</f>
        <v>GABRIELA NICHOLLS</v>
      </c>
      <c r="B5" t="str">
        <f>TRIVIAL!E25</f>
        <v>X</v>
      </c>
    </row>
    <row r="6" spans="1:2" ht="12.75">
      <c r="A6" s="37">
        <f>TRIVIAL!D26</f>
        <v>0</v>
      </c>
      <c r="B6">
        <f>TRIVIAL!E26</f>
        <v>0</v>
      </c>
    </row>
    <row r="7" spans="1:2" ht="12.75">
      <c r="A7" s="37">
        <f>TRIVIAL!D27</f>
        <v>0</v>
      </c>
      <c r="B7">
        <f>TRIVIAL!E27</f>
        <v>0</v>
      </c>
    </row>
    <row r="9" spans="1:2" ht="12.75">
      <c r="A9" s="37" t="str">
        <f>GYMKHANA!D33</f>
        <v>ÁNGELA EZQUERRA</v>
      </c>
      <c r="B9" t="str">
        <f>GYMKHANA!E33</f>
        <v>X</v>
      </c>
    </row>
    <row r="10" spans="1:2" ht="12.75">
      <c r="A10" s="37" t="str">
        <f>GYMKHANA!D34</f>
        <v>LETICIA SARABIA</v>
      </c>
      <c r="B10" t="str">
        <f>GYMKHANA!E34</f>
        <v>X</v>
      </c>
    </row>
    <row r="11" spans="1:2" ht="12.75">
      <c r="A11" s="37" t="str">
        <f>GYMKHANA!D35</f>
        <v>PAOLA RIVAS</v>
      </c>
      <c r="B11" t="str">
        <f>GYMKHANA!E35</f>
        <v>X</v>
      </c>
    </row>
    <row r="12" spans="1:2" ht="12.75">
      <c r="A12" s="37">
        <f>GYMKHANA!D36</f>
        <v>0</v>
      </c>
      <c r="B12">
        <f>GYMKHANA!E36</f>
        <v>0</v>
      </c>
    </row>
    <row r="13" spans="1:2" ht="12.75">
      <c r="A13" s="37">
        <f>GYMKHANA!D37</f>
        <v>0</v>
      </c>
      <c r="B13">
        <f>GYMKHANA!E37</f>
        <v>0</v>
      </c>
    </row>
    <row r="14" spans="1:2" ht="12.75">
      <c r="A14" s="37">
        <f>GYMKHANA!D38</f>
        <v>0</v>
      </c>
      <c r="B14">
        <f>GYMKHANA!E38</f>
        <v>0</v>
      </c>
    </row>
    <row r="15" spans="1:2" ht="12.75">
      <c r="A15" s="37">
        <f>GYMKHANA!D39</f>
        <v>0</v>
      </c>
      <c r="B15">
        <f>GYMKHANA!E39</f>
        <v>0</v>
      </c>
    </row>
    <row r="17" spans="1:2" ht="12.75">
      <c r="A17" s="37" t="str">
        <f>ARTE!D26</f>
        <v>IRENE GÓMEZ</v>
      </c>
      <c r="B17">
        <f>ARTE!E26</f>
        <v>0</v>
      </c>
    </row>
    <row r="18" spans="1:2" ht="12.75">
      <c r="A18" s="37" t="str">
        <f>ARTE!D27</f>
        <v>EIDER QUESADA</v>
      </c>
      <c r="B18" t="str">
        <f>ARTE!E27</f>
        <v>X</v>
      </c>
    </row>
    <row r="19" spans="1:2" ht="12.75">
      <c r="A19" s="37">
        <f>ARTE!D28</f>
        <v>0</v>
      </c>
      <c r="B19">
        <f>ARTE!E28</f>
        <v>0</v>
      </c>
    </row>
    <row r="20" spans="1:2" ht="12.75">
      <c r="A20" s="37">
        <f>ARTE!D29</f>
        <v>0</v>
      </c>
      <c r="B20">
        <f>ARTE!E29</f>
        <v>0</v>
      </c>
    </row>
    <row r="22" spans="1:2" ht="12.75">
      <c r="A22" s="37" t="str">
        <f>MULTIDEPORTE!D32</f>
        <v>CARLA ARNAIZ</v>
      </c>
      <c r="B22" t="str">
        <f>MULTIDEPORTE!E32</f>
        <v>X</v>
      </c>
    </row>
    <row r="23" spans="1:2" ht="12.75">
      <c r="A23" s="37" t="str">
        <f>MULTIDEPORTE!D33</f>
        <v>JUANJO CLEMENTE</v>
      </c>
      <c r="B23" t="str">
        <f>MULTIDEPORTE!E33</f>
        <v>X</v>
      </c>
    </row>
    <row r="24" spans="1:2" ht="12.75">
      <c r="A24" s="37" t="str">
        <f>MULTIDEPORTE!D34</f>
        <v>AARÓN ZORRILLA</v>
      </c>
      <c r="B24" t="str">
        <f>MULTIDEPORTE!E34</f>
        <v>X</v>
      </c>
    </row>
    <row r="25" spans="1:2" ht="12.75">
      <c r="A25" s="37" t="str">
        <f>MULTIDEPORTE!D35</f>
        <v>STEFAN IAMINTCHI</v>
      </c>
      <c r="B25">
        <f>MULTIDEPORTE!E35</f>
        <v>0</v>
      </c>
    </row>
    <row r="26" spans="1:2" ht="12.75">
      <c r="A26" s="37" t="str">
        <f>MULTIDEPORTE!D36</f>
        <v>ISMAEL INCERA</v>
      </c>
      <c r="B26">
        <f>MULTIDEPORTE!E36</f>
        <v>0</v>
      </c>
    </row>
    <row r="27" spans="1:2" ht="12.75">
      <c r="A27" s="37">
        <f>MULTIDEPORTE!D37</f>
        <v>0</v>
      </c>
      <c r="B27">
        <f>MULTIDEPORTE!E37</f>
        <v>0</v>
      </c>
    </row>
    <row r="29" spans="1:2" ht="12.75">
      <c r="A29" s="37" t="str">
        <f>'JUEGOS DE MESA'!D24</f>
        <v>RICARDO ZAPATA</v>
      </c>
      <c r="B29" t="str">
        <f>'JUEGOS DE MESA'!E24</f>
        <v>X</v>
      </c>
    </row>
    <row r="30" spans="1:2" ht="12.75">
      <c r="A30" s="37" t="str">
        <f>'JUEGOS DE MESA'!D25</f>
        <v>JAVIER FERNÁNDEZ</v>
      </c>
      <c r="B30" t="str">
        <f>'JUEGOS DE MESA'!E25</f>
        <v>X</v>
      </c>
    </row>
    <row r="31" spans="1:2" ht="12.75">
      <c r="A31" s="37">
        <f>'JUEGOS DE MESA'!D26</f>
        <v>0</v>
      </c>
      <c r="B31">
        <f>'JUEGOS DE MESA'!E26</f>
        <v>0</v>
      </c>
    </row>
    <row r="32" spans="1:2" ht="12.75">
      <c r="A32" s="37">
        <f>'JUEGOS DE MESA'!D27</f>
        <v>0</v>
      </c>
      <c r="B32">
        <f>'JUEGOS DE MESA'!E27</f>
        <v>2</v>
      </c>
    </row>
    <row r="33" spans="1:2" ht="12.75">
      <c r="A33" s="37">
        <f>'JUEGOS DE MESA'!D28</f>
        <v>0</v>
      </c>
      <c r="B33">
        <f>'JUEGOS DE MESA'!E28</f>
        <v>0</v>
      </c>
    </row>
    <row r="34" spans="1:2" ht="12.75">
      <c r="A34" s="37">
        <f>'JUEGOS DE MESA'!D29</f>
        <v>0</v>
      </c>
      <c r="B34">
        <f>'JUEGOS DE MESA'!E29</f>
        <v>0</v>
      </c>
    </row>
    <row r="35" spans="1:2" ht="12.75">
      <c r="A35" s="37">
        <f>'JUEGOS DE MESA'!D30</f>
        <v>0</v>
      </c>
      <c r="B35">
        <f>'JUEGOS DE MESA'!E30</f>
        <v>0</v>
      </c>
    </row>
    <row r="36" spans="1:2" ht="12.75">
      <c r="A36" s="37">
        <f>'JUEGOS DE MESA'!D31</f>
        <v>0</v>
      </c>
      <c r="B36">
        <f>'JUEGOS DE MESA'!E31</f>
        <v>0</v>
      </c>
    </row>
    <row r="38" spans="1:2" ht="12.75">
      <c r="A38" s="37" t="str">
        <f>KARAOKE!D18</f>
        <v>JOSÉ A. ZAPATA</v>
      </c>
      <c r="B38">
        <f>KARAOKE!E18</f>
        <v>0</v>
      </c>
    </row>
    <row r="39" spans="1:2" ht="12.75">
      <c r="A39" s="37" t="str">
        <f>KARAOKE!D19</f>
        <v>SOFÍA ZUBILLAGA</v>
      </c>
      <c r="B39">
        <f>KARAOKE!E19</f>
        <v>0</v>
      </c>
    </row>
    <row r="40" spans="1:2" ht="12.75">
      <c r="A40" s="37">
        <f>KARAOKE!D20</f>
        <v>0</v>
      </c>
      <c r="B40">
        <f>KARAOKE!E20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40"/>
  <sheetViews>
    <sheetView showZeros="0" zoomScale="70" zoomScaleNormal="70" zoomScalePageLayoutView="0" workbookViewId="0" topLeftCell="A2">
      <selection activeCell="B3" sqref="B3"/>
    </sheetView>
  </sheetViews>
  <sheetFormatPr defaultColWidth="11.421875" defaultRowHeight="12.75"/>
  <cols>
    <col min="1" max="1" width="19.57421875" style="37" bestFit="1" customWidth="1"/>
    <col min="2" max="2" width="26.7109375" style="0" customWidth="1"/>
  </cols>
  <sheetData>
    <row r="1" spans="1:2" ht="87" customHeight="1">
      <c r="A1" s="35" t="str">
        <f>TRIVIAL!A2</f>
        <v>ALUMNO/A</v>
      </c>
      <c r="B1" s="31" t="s">
        <v>521</v>
      </c>
    </row>
    <row r="2" spans="1:2" ht="12.75">
      <c r="A2" s="36" t="str">
        <f>TRIVIAL!D29</f>
        <v>CURSO: 4º A</v>
      </c>
      <c r="B2">
        <f>TRIVIAL!E29</f>
        <v>0</v>
      </c>
    </row>
    <row r="3" spans="1:2" ht="12.75">
      <c r="A3" s="37" t="str">
        <f>TRIVIAL!D30</f>
        <v>LYDIA FDEZ.</v>
      </c>
      <c r="B3">
        <f>TRIVIAL!E30</f>
        <v>0</v>
      </c>
    </row>
    <row r="4" spans="1:2" ht="12.75">
      <c r="A4" s="37" t="str">
        <f>TRIVIAL!D31</f>
        <v>LYDIA PEREDA</v>
      </c>
      <c r="B4" t="str">
        <f>TRIVIAL!E31</f>
        <v>X</v>
      </c>
    </row>
    <row r="5" spans="1:2" ht="12.75">
      <c r="A5" s="37" t="str">
        <f>TRIVIAL!D32</f>
        <v>LAURA PEREDA</v>
      </c>
      <c r="B5" t="str">
        <f>TRIVIAL!E32</f>
        <v>X</v>
      </c>
    </row>
    <row r="6" spans="1:2" ht="12.75">
      <c r="A6" s="37">
        <f>TRIVIAL!D33</f>
        <v>0</v>
      </c>
      <c r="B6">
        <f>TRIVIAL!E33</f>
        <v>0</v>
      </c>
    </row>
    <row r="8" spans="1:2" ht="12.75">
      <c r="A8" s="37" t="str">
        <f>GYMKHANA!D42</f>
        <v>ANDREA ARIAS</v>
      </c>
      <c r="B8" t="str">
        <f>GYMKHANA!E42</f>
        <v>X</v>
      </c>
    </row>
    <row r="9" spans="1:2" ht="12.75">
      <c r="A9" s="37" t="str">
        <f>GYMKHANA!D43</f>
        <v>ÁNGELA CACHO</v>
      </c>
      <c r="B9" t="str">
        <f>GYMKHANA!E43</f>
        <v>X</v>
      </c>
    </row>
    <row r="10" spans="1:2" ht="12.75">
      <c r="A10" s="37" t="str">
        <f>GYMKHANA!D44</f>
        <v>BELÉN SAINZ</v>
      </c>
      <c r="B10">
        <f>GYMKHANA!E44</f>
        <v>0</v>
      </c>
    </row>
    <row r="11" spans="1:2" ht="12.75">
      <c r="A11" s="37" t="str">
        <f>GYMKHANA!D45</f>
        <v>CLAUDIA GÓMEZ</v>
      </c>
      <c r="B11">
        <f>GYMKHANA!E45</f>
        <v>0</v>
      </c>
    </row>
    <row r="12" spans="1:2" ht="12.75">
      <c r="A12" s="37" t="str">
        <f>GYMKHANA!D46</f>
        <v>JULIA BASTIDA</v>
      </c>
      <c r="B12" t="str">
        <f>GYMKHANA!E46</f>
        <v>X</v>
      </c>
    </row>
    <row r="13" spans="1:2" ht="12.75">
      <c r="A13" s="37" t="str">
        <f>GYMKHANA!D47</f>
        <v>KAREN PEREYRA</v>
      </c>
      <c r="B13" t="str">
        <f>GYMKHANA!E47</f>
        <v>X</v>
      </c>
    </row>
    <row r="15" spans="1:2" ht="12.75">
      <c r="A15" s="37" t="str">
        <f>ARTE!D32</f>
        <v>JESSICA BLASCO</v>
      </c>
      <c r="B15">
        <f>ARTE!E32</f>
        <v>0</v>
      </c>
    </row>
    <row r="16" spans="1:2" ht="12.75">
      <c r="A16" s="37" t="str">
        <f>ARTE!D33</f>
        <v>ANDREA CASTRO</v>
      </c>
      <c r="B16" t="str">
        <f>ARTE!E33</f>
        <v>X</v>
      </c>
    </row>
    <row r="17" spans="1:2" ht="12.75">
      <c r="A17" s="37" t="str">
        <f>ARTE!D34</f>
        <v>RUBÉN COBO</v>
      </c>
      <c r="B17" t="str">
        <f>ARTE!E34</f>
        <v>X</v>
      </c>
    </row>
    <row r="18" spans="1:2" ht="12.75">
      <c r="A18" s="37" t="str">
        <f>ARTE!D35</f>
        <v>CARLA MARTÍNEZ</v>
      </c>
      <c r="B18" t="str">
        <f>ARTE!E35</f>
        <v>X</v>
      </c>
    </row>
    <row r="19" spans="1:2" ht="12.75">
      <c r="A19" s="37" t="str">
        <f>ARTE!D36</f>
        <v>CEIDA VÉLEZ</v>
      </c>
      <c r="B19" t="str">
        <f>ARTE!E36</f>
        <v>X</v>
      </c>
    </row>
    <row r="20" spans="1:2" ht="12.75">
      <c r="A20" s="37" t="str">
        <f>ARTE!D37</f>
        <v>RICHARD PEREDA</v>
      </c>
      <c r="B20">
        <f>ARTE!E37</f>
        <v>0</v>
      </c>
    </row>
    <row r="21" spans="1:2" ht="12.75">
      <c r="A21" s="37" t="str">
        <f>ARTE!D38</f>
        <v>PAULA PEREDA</v>
      </c>
      <c r="B21" t="str">
        <f>ARTE!E38</f>
        <v>X</v>
      </c>
    </row>
    <row r="22" spans="1:2" ht="12.75">
      <c r="A22" s="37">
        <f>ARTE!D39</f>
        <v>0</v>
      </c>
      <c r="B22">
        <f>ARTE!E39</f>
        <v>0</v>
      </c>
    </row>
    <row r="24" spans="1:2" ht="12.75">
      <c r="A24" s="37" t="str">
        <f>MULTIDEPORTE!D40</f>
        <v>DAVID HERRANZ</v>
      </c>
      <c r="B24" t="str">
        <f>MULTIDEPORTE!E40</f>
        <v>X</v>
      </c>
    </row>
    <row r="25" spans="1:2" ht="12.75">
      <c r="A25" s="37" t="str">
        <f>MULTIDEPORTE!D41</f>
        <v>IVÁN OCHOA</v>
      </c>
      <c r="B25">
        <f>MULTIDEPORTE!E41</f>
        <v>0</v>
      </c>
    </row>
    <row r="26" spans="1:2" ht="12.75">
      <c r="A26" s="37" t="str">
        <f>MULTIDEPORTE!D42</f>
        <v>JORGE PAUL</v>
      </c>
      <c r="B26">
        <f>MULTIDEPORTE!E42</f>
        <v>0</v>
      </c>
    </row>
    <row r="27" spans="1:2" ht="12.75">
      <c r="A27" s="37" t="str">
        <f>MULTIDEPORTE!D43</f>
        <v>J. A. SALCINES</v>
      </c>
      <c r="B27" t="str">
        <f>MULTIDEPORTE!E43</f>
        <v>X</v>
      </c>
    </row>
    <row r="28" spans="1:2" ht="12.75">
      <c r="A28" s="37" t="str">
        <f>MULTIDEPORTE!D44</f>
        <v>RUBÉN COBO</v>
      </c>
      <c r="B28" t="str">
        <f>MULTIDEPORTE!E44</f>
        <v>X</v>
      </c>
    </row>
    <row r="29" spans="1:2" ht="12.75">
      <c r="A29" s="37" t="str">
        <f>MULTIDEPORTE!D45</f>
        <v>RICHARD PEREDA</v>
      </c>
      <c r="B29" t="str">
        <f>MULTIDEPORTE!E45</f>
        <v>X</v>
      </c>
    </row>
    <row r="30" spans="1:2" ht="12.75">
      <c r="A30" s="37">
        <f>MULTIDEPORTE!D46</f>
        <v>0</v>
      </c>
      <c r="B30">
        <f>MULTIDEPORTE!E46</f>
        <v>0</v>
      </c>
    </row>
    <row r="31" spans="1:2" ht="12.75">
      <c r="A31" s="37">
        <f>MULTIDEPORTE!D47</f>
        <v>0</v>
      </c>
      <c r="B31">
        <f>MULTIDEPORTE!E47</f>
        <v>0</v>
      </c>
    </row>
    <row r="32" spans="1:2" ht="12.75">
      <c r="A32" s="37">
        <f>MULTIDEPORTE!D48</f>
        <v>0</v>
      </c>
      <c r="B32">
        <f>MULTIDEPORTE!E48</f>
        <v>0</v>
      </c>
    </row>
    <row r="34" spans="1:2" ht="12.75">
      <c r="A34" s="37" t="str">
        <f>'JUEGOS DE MESA'!D34</f>
        <v>PATRICIA PEÑA</v>
      </c>
      <c r="B34" t="str">
        <f>'JUEGOS DE MESA'!E34</f>
        <v>X</v>
      </c>
    </row>
    <row r="35" spans="1:2" ht="12.75">
      <c r="A35" s="37" t="str">
        <f>'JUEGOS DE MESA'!D35</f>
        <v>PAULA RUIZ</v>
      </c>
      <c r="B35" t="str">
        <f>'JUEGOS DE MESA'!E35</f>
        <v>X</v>
      </c>
    </row>
    <row r="36" spans="1:2" ht="12.75">
      <c r="A36" s="37">
        <f>'JUEGOS DE MESA'!D36</f>
        <v>0</v>
      </c>
      <c r="B36">
        <f>'JUEGOS DE MESA'!E36</f>
        <v>0</v>
      </c>
    </row>
    <row r="38" spans="1:2" ht="12.75">
      <c r="A38" s="37" t="str">
        <f>KARAOKE!D23</f>
        <v>EUGENIO MORILLAS</v>
      </c>
      <c r="B38">
        <f>KARAOKE!E23</f>
        <v>0</v>
      </c>
    </row>
    <row r="39" spans="1:2" ht="12.75">
      <c r="A39" s="37" t="str">
        <f>KARAOKE!D24</f>
        <v>NOELIA FERNÁNDEZ</v>
      </c>
      <c r="B39">
        <f>KARAOKE!E24</f>
        <v>0</v>
      </c>
    </row>
    <row r="40" spans="1:2" ht="12.75">
      <c r="A40" s="37">
        <f>KARAOKE!D25</f>
        <v>0</v>
      </c>
      <c r="B40">
        <f>KARAOKE!E25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40"/>
  <sheetViews>
    <sheetView showZeros="0" zoomScale="70" zoomScaleNormal="70" zoomScalePageLayoutView="0" workbookViewId="0" topLeftCell="A1">
      <selection activeCell="B30" sqref="B30"/>
    </sheetView>
  </sheetViews>
  <sheetFormatPr defaultColWidth="11.421875" defaultRowHeight="12.75"/>
  <cols>
    <col min="1" max="1" width="22.140625" style="37" bestFit="1" customWidth="1"/>
    <col min="2" max="2" width="26.7109375" style="0" customWidth="1"/>
  </cols>
  <sheetData>
    <row r="1" spans="1:2" ht="87" customHeight="1">
      <c r="A1" s="35" t="str">
        <f>TRIVIAL!A2</f>
        <v>ALUMNO/A</v>
      </c>
      <c r="B1" s="31" t="s">
        <v>521</v>
      </c>
    </row>
    <row r="2" spans="1:2" ht="12.75">
      <c r="A2" s="36" t="str">
        <f>TRIVIAL!D35</f>
        <v>CURSO: 4º B</v>
      </c>
      <c r="B2">
        <f>TRIVIAL!E35</f>
        <v>0</v>
      </c>
    </row>
    <row r="3" spans="1:2" ht="12.75">
      <c r="A3" s="37" t="str">
        <f>TRIVIAL!D36</f>
        <v>IRENE REGUERA</v>
      </c>
      <c r="B3" t="str">
        <f>TRIVIAL!E36</f>
        <v>X</v>
      </c>
    </row>
    <row r="4" spans="1:2" ht="12.75">
      <c r="A4" s="37" t="str">
        <f>TRIVIAL!D37</f>
        <v>SANDRA FRÍAS</v>
      </c>
      <c r="B4" t="str">
        <f>TRIVIAL!E37</f>
        <v>X</v>
      </c>
    </row>
    <row r="5" spans="1:2" ht="12.75">
      <c r="A5" s="37">
        <f>TRIVIAL!D38</f>
        <v>0</v>
      </c>
      <c r="B5">
        <f>TRIVIAL!E38</f>
        <v>0</v>
      </c>
    </row>
    <row r="6" spans="1:2" ht="12.75">
      <c r="A6" s="37">
        <f>TRIVIAL!D39</f>
        <v>0</v>
      </c>
      <c r="B6">
        <f>TRIVIAL!E39</f>
        <v>0</v>
      </c>
    </row>
    <row r="7" spans="1:2" ht="12.75">
      <c r="A7" s="37">
        <f>TRIVIAL!D40</f>
        <v>0</v>
      </c>
      <c r="B7">
        <f>TRIVIAL!E40</f>
        <v>0</v>
      </c>
    </row>
    <row r="9" spans="1:2" ht="12.75">
      <c r="A9" s="37" t="str">
        <f>GYMKHANA!D50</f>
        <v>ELIA MARTÍNEZ</v>
      </c>
      <c r="B9" t="str">
        <f>GYMKHANA!E50</f>
        <v>X</v>
      </c>
    </row>
    <row r="10" spans="1:2" ht="12.75">
      <c r="A10" s="37" t="str">
        <f>GYMKHANA!D51</f>
        <v>ANDREA EZQUERRA</v>
      </c>
      <c r="B10" t="str">
        <f>GYMKHANA!E51</f>
        <v>X</v>
      </c>
    </row>
    <row r="11" spans="1:2" ht="12.75">
      <c r="A11" s="37" t="str">
        <f>GYMKHANA!D52</f>
        <v>MARISOL DEL CAMPO</v>
      </c>
      <c r="B11" t="str">
        <f>GYMKHANA!E52</f>
        <v>X</v>
      </c>
    </row>
    <row r="12" spans="1:2" ht="12.75">
      <c r="A12" s="37" t="str">
        <f>GYMKHANA!D53</f>
        <v>ALBA ROCILLO</v>
      </c>
      <c r="B12">
        <f>GYMKHANA!E53</f>
        <v>0</v>
      </c>
    </row>
    <row r="13" spans="1:2" ht="12.75">
      <c r="A13" s="37" t="str">
        <f>GYMKHANA!D54</f>
        <v>JANIN MORALES</v>
      </c>
      <c r="B13">
        <f>GYMKHANA!E54</f>
        <v>0</v>
      </c>
    </row>
    <row r="14" spans="1:2" ht="12.75">
      <c r="A14" s="37" t="str">
        <f>GYMKHANA!D55</f>
        <v>MARA SOLER</v>
      </c>
      <c r="B14" t="str">
        <f>GYMKHANA!E55</f>
        <v>X</v>
      </c>
    </row>
    <row r="15" spans="1:2" ht="12.75">
      <c r="A15" s="37">
        <f>GYMKHANA!D56</f>
        <v>0</v>
      </c>
      <c r="B15">
        <f>GYMKHANA!E56</f>
        <v>0</v>
      </c>
    </row>
    <row r="17" spans="1:2" ht="12.75">
      <c r="A17" s="37" t="str">
        <f>ARTE!D42</f>
        <v>ANA MELCHOR</v>
      </c>
      <c r="B17" t="str">
        <f>ARTE!E42</f>
        <v>X</v>
      </c>
    </row>
    <row r="18" spans="1:2" ht="12.75">
      <c r="A18" s="37" t="str">
        <f>ARTE!D43</f>
        <v>IMANOL TORRE</v>
      </c>
      <c r="B18" t="str">
        <f>ARTE!E43</f>
        <v>X</v>
      </c>
    </row>
    <row r="19" spans="1:2" ht="12.75">
      <c r="A19" s="37" t="str">
        <f>ARTE!D44</f>
        <v>OLGA SANTISTEBAN</v>
      </c>
      <c r="B19" t="str">
        <f>ARTE!E44</f>
        <v>X</v>
      </c>
    </row>
    <row r="20" spans="1:2" ht="12.75">
      <c r="A20" s="37">
        <f>ARTE!D45</f>
        <v>0</v>
      </c>
      <c r="B20">
        <f>ARTE!E45</f>
        <v>0</v>
      </c>
    </row>
    <row r="21" spans="1:2" ht="12.75">
      <c r="A21" s="37">
        <f>ARTE!D46</f>
        <v>0</v>
      </c>
      <c r="B21">
        <f>ARTE!E46</f>
        <v>0</v>
      </c>
    </row>
    <row r="22" spans="1:2" ht="12.75">
      <c r="A22" s="37">
        <f>ARTE!D47</f>
        <v>0</v>
      </c>
      <c r="B22">
        <f>ARTE!E47</f>
        <v>0</v>
      </c>
    </row>
    <row r="23" spans="1:2" ht="12.75">
      <c r="A23" s="37">
        <f>ARTE!D48</f>
        <v>0</v>
      </c>
      <c r="B23">
        <f>ARTE!E48</f>
        <v>0</v>
      </c>
    </row>
    <row r="25" spans="1:2" ht="12.75">
      <c r="A25" s="37" t="str">
        <f>MULTIDEPORTE!D51</f>
        <v>CINTIA TOLEDO</v>
      </c>
      <c r="B25" t="str">
        <f>MULTIDEPORTE!E51</f>
        <v>X</v>
      </c>
    </row>
    <row r="26" spans="1:2" ht="12.75">
      <c r="A26" s="37" t="str">
        <f>MULTIDEPORTE!D52</f>
        <v>UNAI GARCÍA</v>
      </c>
      <c r="B26" t="str">
        <f>MULTIDEPORTE!E52</f>
        <v>X</v>
      </c>
    </row>
    <row r="27" spans="1:2" ht="12.75">
      <c r="A27" s="37" t="str">
        <f>MULTIDEPORTE!D53</f>
        <v>RUBÉN GARCÍA</v>
      </c>
      <c r="B27">
        <f>MULTIDEPORTE!E53</f>
        <v>0</v>
      </c>
    </row>
    <row r="28" spans="1:2" ht="12.75">
      <c r="A28" s="37" t="str">
        <f>MULTIDEPORTE!D54</f>
        <v>ÁLVARO CONDE</v>
      </c>
      <c r="B28">
        <f>MULTIDEPORTE!E54</f>
        <v>0</v>
      </c>
    </row>
    <row r="29" spans="1:2" ht="12.75">
      <c r="A29" s="37" t="str">
        <f>MULTIDEPORTE!D55</f>
        <v>DANIEL VELÁQUEZ</v>
      </c>
      <c r="B29" t="str">
        <f>MULTIDEPORTE!E55</f>
        <v>X</v>
      </c>
    </row>
    <row r="30" spans="1:2" ht="12.75">
      <c r="A30" s="37" t="str">
        <f>MULTIDEPORTE!D56</f>
        <v>ALEJANDRO QUINTANA</v>
      </c>
      <c r="B30">
        <f>MULTIDEPORTE!E56</f>
        <v>0</v>
      </c>
    </row>
    <row r="31" spans="1:2" ht="12.75">
      <c r="A31" s="37" t="str">
        <f>MULTIDEPORTE!D57</f>
        <v>ALEJANDRO RICONDO</v>
      </c>
      <c r="B31">
        <f>MULTIDEPORTE!E57</f>
        <v>0</v>
      </c>
    </row>
    <row r="32" spans="1:2" ht="12.75">
      <c r="A32" s="37" t="str">
        <f>MULTIDEPORTE!D58</f>
        <v>MOUSSA</v>
      </c>
      <c r="B32">
        <f>MULTIDEPORTE!E58</f>
        <v>0</v>
      </c>
    </row>
    <row r="34" spans="1:2" ht="12.75">
      <c r="A34" s="37" t="str">
        <f>'JUEGOS DE MESA'!D39</f>
        <v>ÁLVARO AHUMADA</v>
      </c>
      <c r="B34" t="str">
        <f>'JUEGOS DE MESA'!E39</f>
        <v>X</v>
      </c>
    </row>
    <row r="35" spans="1:2" ht="12.75">
      <c r="A35" s="37" t="str">
        <f>'JUEGOS DE MESA'!D40</f>
        <v>IMANOL TORRE</v>
      </c>
      <c r="B35" t="str">
        <f>'JUEGOS DE MESA'!E40</f>
        <v>X</v>
      </c>
    </row>
    <row r="36" spans="1:2" ht="12.75">
      <c r="A36" s="37" t="str">
        <f>'JUEGOS DE MESA'!D41</f>
        <v>DIEGO REBÉ</v>
      </c>
      <c r="B36" t="str">
        <f>'JUEGOS DE MESA'!E41</f>
        <v>X</v>
      </c>
    </row>
    <row r="37" spans="1:2" ht="12.75">
      <c r="A37" s="37" t="str">
        <f>'JUEGOS DE MESA'!D42</f>
        <v>JONATAN RUIZ</v>
      </c>
      <c r="B37">
        <f>'JUEGOS DE MESA'!E42</f>
        <v>0</v>
      </c>
    </row>
    <row r="39" spans="1:2" ht="12.75">
      <c r="A39" s="37" t="str">
        <f>KARAOKE!D28</f>
        <v>MARILENA PEÑA</v>
      </c>
      <c r="B39">
        <f>KARAOKE!E28</f>
        <v>0</v>
      </c>
    </row>
    <row r="40" spans="1:2" ht="12.75">
      <c r="A40" s="37" t="str">
        <f>KARAOKE!D29</f>
        <v>ANA MELCHOR</v>
      </c>
      <c r="B40">
        <f>KARAOKE!E29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42"/>
  <sheetViews>
    <sheetView showZeros="0" zoomScale="60" zoomScaleNormal="60" zoomScalePageLayoutView="0" workbookViewId="0" topLeftCell="A1">
      <selection activeCell="B37" sqref="B37"/>
    </sheetView>
  </sheetViews>
  <sheetFormatPr defaultColWidth="11.421875" defaultRowHeight="12.75"/>
  <cols>
    <col min="1" max="1" width="19.57421875" style="37" bestFit="1" customWidth="1"/>
    <col min="2" max="2" width="27.57421875" style="0" customWidth="1"/>
  </cols>
  <sheetData>
    <row r="1" spans="1:2" ht="87" customHeight="1">
      <c r="A1" s="35" t="str">
        <f>TRIVIAL!A2</f>
        <v>ALUMNO/A</v>
      </c>
      <c r="B1" s="31" t="s">
        <v>521</v>
      </c>
    </row>
    <row r="2" spans="1:2" ht="12.75">
      <c r="A2" s="36" t="str">
        <f>TRIVIAL!D42</f>
        <v>CURSO: 4º C</v>
      </c>
      <c r="B2">
        <f>TRIVIAL!E42</f>
        <v>0</v>
      </c>
    </row>
    <row r="3" spans="1:2" ht="12.75">
      <c r="A3" s="37" t="str">
        <f>TRIVIAL!D43</f>
        <v>SARAY</v>
      </c>
      <c r="B3" t="str">
        <f>TRIVIAL!E43</f>
        <v>X</v>
      </c>
    </row>
    <row r="4" spans="1:2" ht="12.75">
      <c r="A4" s="37" t="str">
        <f>TRIVIAL!D44</f>
        <v>CLAUDIA</v>
      </c>
      <c r="B4" t="str">
        <f>TRIVIAL!E44</f>
        <v>X</v>
      </c>
    </row>
    <row r="5" spans="1:2" ht="12.75">
      <c r="A5" s="37">
        <f>TRIVIAL!D45</f>
        <v>0</v>
      </c>
      <c r="B5">
        <f>TRIVIAL!E45</f>
        <v>0</v>
      </c>
    </row>
    <row r="6" spans="1:2" ht="12.75">
      <c r="A6" s="37">
        <f>TRIVIAL!D46</f>
        <v>0</v>
      </c>
      <c r="B6">
        <f>TRIVIAL!E46</f>
        <v>0</v>
      </c>
    </row>
    <row r="7" spans="1:2" ht="12.75">
      <c r="A7" s="37">
        <f>TRIVIAL!D47</f>
        <v>0</v>
      </c>
      <c r="B7">
        <f>TRIVIAL!E47</f>
        <v>0</v>
      </c>
    </row>
    <row r="9" spans="1:2" ht="12.75">
      <c r="A9" s="37" t="str">
        <f>GYMKHANA!D59</f>
        <v>RAÚL</v>
      </c>
      <c r="B9">
        <f>GYMKHANA!E59</f>
        <v>0</v>
      </c>
    </row>
    <row r="10" spans="1:2" ht="12.75">
      <c r="A10" s="37" t="str">
        <f>GYMKHANA!D60</f>
        <v>JORGE</v>
      </c>
      <c r="B10">
        <f>GYMKHANA!E60</f>
        <v>0</v>
      </c>
    </row>
    <row r="11" spans="1:2" ht="12.75">
      <c r="A11" s="37" t="str">
        <f>GYMKHANA!D61</f>
        <v>DANI</v>
      </c>
      <c r="B11">
        <f>GYMKHANA!E61</f>
        <v>0</v>
      </c>
    </row>
    <row r="12" spans="1:2" ht="12.75">
      <c r="A12" s="37" t="str">
        <f>GYMKHANA!D62</f>
        <v>JUAN LUIS</v>
      </c>
      <c r="B12">
        <f>GYMKHANA!E62</f>
        <v>0</v>
      </c>
    </row>
    <row r="13" spans="1:2" ht="12.75">
      <c r="A13" s="37">
        <f>GYMKHANA!D63</f>
        <v>0</v>
      </c>
      <c r="B13">
        <f>GYMKHANA!E63</f>
        <v>0</v>
      </c>
    </row>
    <row r="14" spans="1:2" ht="12.75">
      <c r="A14" s="37">
        <f>GYMKHANA!D64</f>
        <v>0</v>
      </c>
      <c r="B14">
        <f>GYMKHANA!E64</f>
        <v>0</v>
      </c>
    </row>
    <row r="15" spans="1:2" ht="12.75">
      <c r="A15" s="37">
        <f>GYMKHANA!D65</f>
        <v>0</v>
      </c>
      <c r="B15">
        <f>GYMKHANA!E65</f>
        <v>0</v>
      </c>
    </row>
    <row r="16" spans="1:2" ht="12.75">
      <c r="A16" s="37">
        <f>GYMKHANA!D66</f>
        <v>0</v>
      </c>
      <c r="B16">
        <f>GYMKHANA!E66</f>
        <v>0</v>
      </c>
    </row>
    <row r="18" spans="1:2" ht="12.75">
      <c r="A18" s="37" t="str">
        <f>ARTE!D51</f>
        <v>MIRIAM</v>
      </c>
      <c r="B18" t="str">
        <f>ARTE!E51</f>
        <v>X</v>
      </c>
    </row>
    <row r="19" spans="1:2" ht="12.75">
      <c r="A19" s="37" t="str">
        <f>ARTE!D52</f>
        <v>PEDRO</v>
      </c>
      <c r="B19" t="str">
        <f>ARTE!E52</f>
        <v>X</v>
      </c>
    </row>
    <row r="20" spans="1:2" ht="12.75">
      <c r="A20" s="37" t="str">
        <f>ARTE!D53</f>
        <v>VICTORIA</v>
      </c>
      <c r="B20">
        <f>ARTE!E53</f>
        <v>0</v>
      </c>
    </row>
    <row r="21" spans="1:2" ht="12.75">
      <c r="A21" s="37" t="str">
        <f>ARTE!D54</f>
        <v>NOELIA</v>
      </c>
      <c r="B21" t="str">
        <f>ARTE!E54</f>
        <v>X</v>
      </c>
    </row>
    <row r="22" spans="1:2" ht="12.75">
      <c r="A22" s="37" t="str">
        <f>ARTE!D55</f>
        <v>PILAR</v>
      </c>
      <c r="B22" t="str">
        <f>ARTE!E55</f>
        <v>X</v>
      </c>
    </row>
    <row r="23" spans="1:2" ht="12.75">
      <c r="A23" s="37" t="str">
        <f>ARTE!D56</f>
        <v>SARAY</v>
      </c>
      <c r="B23" t="str">
        <f>ARTE!E56</f>
        <v>X</v>
      </c>
    </row>
    <row r="24" spans="1:2" ht="12.75">
      <c r="A24" s="37" t="str">
        <f>ARTE!D57</f>
        <v>OIER</v>
      </c>
      <c r="B24" t="str">
        <f>ARTE!E57</f>
        <v>X</v>
      </c>
    </row>
    <row r="25" spans="1:2" ht="12.75">
      <c r="A25" s="37" t="str">
        <f>ARTE!D58</f>
        <v>EIDER</v>
      </c>
      <c r="B25" t="str">
        <f>ARTE!E58</f>
        <v>X</v>
      </c>
    </row>
    <row r="26" spans="1:2" ht="12.75">
      <c r="A26" s="37" t="str">
        <f>ARTE!D59</f>
        <v>ROCIO</v>
      </c>
      <c r="B26">
        <f>ARTE!E59</f>
        <v>0</v>
      </c>
    </row>
    <row r="27" spans="1:2" ht="12.75">
      <c r="A27" s="37">
        <f>ARTE!D60</f>
        <v>0</v>
      </c>
      <c r="B27">
        <f>ARTE!E60</f>
        <v>0</v>
      </c>
    </row>
    <row r="28" spans="1:2" ht="12.75">
      <c r="A28" s="37" t="str">
        <f>MULTIDEPORTE!D61</f>
        <v>ALFONSO</v>
      </c>
      <c r="B28">
        <f>MULTIDEPORTE!E63</f>
        <v>0</v>
      </c>
    </row>
    <row r="29" spans="1:2" ht="12.75">
      <c r="A29" s="37" t="str">
        <f>MULTIDEPORTE!D62</f>
        <v>SERGIO</v>
      </c>
      <c r="B29">
        <f>MULTIDEPORTE!E64</f>
        <v>0</v>
      </c>
    </row>
    <row r="30" spans="1:2" ht="12.75">
      <c r="A30" s="37" t="str">
        <f>MULTIDEPORTE!D63</f>
        <v>ADRIAN</v>
      </c>
      <c r="B30">
        <f>MULTIDEPORTE!E65</f>
        <v>0</v>
      </c>
    </row>
    <row r="31" spans="1:2" ht="12.75">
      <c r="A31" s="37" t="str">
        <f>MULTIDEPORTE!D64</f>
        <v>LARO</v>
      </c>
      <c r="B31">
        <f>MULTIDEPORTE!E66</f>
        <v>0</v>
      </c>
    </row>
    <row r="32" spans="1:2" ht="12.75">
      <c r="A32" s="37">
        <f>MULTIDEPORTE!D65</f>
        <v>0</v>
      </c>
      <c r="B32">
        <f>MULTIDEPORTE!E67</f>
        <v>0</v>
      </c>
    </row>
    <row r="33" spans="1:2" ht="12.75">
      <c r="A33" s="37">
        <f>MULTIDEPORTE!D66</f>
        <v>0</v>
      </c>
      <c r="B33">
        <f>MULTIDEPORTE!E68</f>
        <v>0</v>
      </c>
    </row>
    <row r="34" ht="12.75">
      <c r="A34" s="37">
        <f>MULTIDEPORTE!D67</f>
        <v>0</v>
      </c>
    </row>
    <row r="35" spans="1:2" ht="12.75">
      <c r="A35" s="37" t="str">
        <f>'JUEGOS DE MESA'!D46</f>
        <v>SANDRA</v>
      </c>
      <c r="B35">
        <f>'JUEGOS DE MESA'!E46</f>
        <v>0</v>
      </c>
    </row>
    <row r="36" spans="1:2" ht="12.75">
      <c r="A36" s="37" t="str">
        <f>'JUEGOS DE MESA'!D47</f>
        <v>RAÚL</v>
      </c>
      <c r="B36">
        <f>'JUEGOS DE MESA'!E47</f>
        <v>0</v>
      </c>
    </row>
    <row r="37" spans="1:2" ht="12.75">
      <c r="A37" s="37">
        <f>'JUEGOS DE MESA'!D48</f>
        <v>0</v>
      </c>
      <c r="B37">
        <f>'JUEGOS DE MESA'!E48</f>
        <v>0</v>
      </c>
    </row>
    <row r="38" spans="1:2" ht="12.75">
      <c r="A38" s="37">
        <f>'JUEGOS DE MESA'!D49</f>
        <v>0</v>
      </c>
      <c r="B38">
        <f>'JUEGOS DE MESA'!E49</f>
        <v>0</v>
      </c>
    </row>
    <row r="40" spans="1:2" ht="12.75">
      <c r="A40" s="37" t="str">
        <f>KARAOKE!D34</f>
        <v>LEANDRO</v>
      </c>
      <c r="B40">
        <f>KARAOKE!E34</f>
        <v>0</v>
      </c>
    </row>
    <row r="41" spans="1:2" ht="12.75">
      <c r="A41" s="37" t="str">
        <f>KARAOKE!D35</f>
        <v>SORAYA</v>
      </c>
      <c r="B41" t="str">
        <f>KARAOKE!E35</f>
        <v>X</v>
      </c>
    </row>
    <row r="42" spans="1:2" ht="12.75">
      <c r="A42" s="37" t="str">
        <f>KARAOKE!D36</f>
        <v>ANDREA</v>
      </c>
      <c r="B42">
        <f>KARAOKE!E36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24"/>
  <sheetViews>
    <sheetView showZeros="0" zoomScalePageLayoutView="0" workbookViewId="0" topLeftCell="A1">
      <selection activeCell="C7" sqref="C7"/>
    </sheetView>
  </sheetViews>
  <sheetFormatPr defaultColWidth="11.421875" defaultRowHeight="12.75"/>
  <cols>
    <col min="1" max="1" width="22.28125" style="37" bestFit="1" customWidth="1"/>
    <col min="2" max="2" width="26.7109375" style="0" customWidth="1"/>
  </cols>
  <sheetData>
    <row r="1" spans="1:2" ht="87" customHeight="1">
      <c r="A1" s="35" t="str">
        <f>TRIVIAL!A2</f>
        <v>ALUMNO/A</v>
      </c>
      <c r="B1" s="31" t="s">
        <v>521</v>
      </c>
    </row>
    <row r="2" spans="1:2" ht="12.75">
      <c r="A2" s="36" t="str">
        <f>TRIVIAL!D56</f>
        <v>PCPI</v>
      </c>
      <c r="B2">
        <f>TRIVIAL!E56</f>
        <v>0</v>
      </c>
    </row>
    <row r="3" spans="1:2" ht="12.75">
      <c r="A3" s="37" t="str">
        <f>TRIVIAL!D57</f>
        <v>JORGE OCEJO</v>
      </c>
      <c r="B3" t="str">
        <f>TRIVIAL!E57</f>
        <v>X</v>
      </c>
    </row>
    <row r="4" spans="1:2" ht="12.75">
      <c r="A4" s="37" t="str">
        <f>TRIVIAL!D58</f>
        <v>JUAN PRADA</v>
      </c>
      <c r="B4" t="str">
        <f>TRIVIAL!E58</f>
        <v>X</v>
      </c>
    </row>
    <row r="5" spans="1:2" ht="12.75">
      <c r="A5" s="37">
        <f>TRIVIAL!D59</f>
        <v>0</v>
      </c>
      <c r="B5">
        <f>TRIVIAL!E59</f>
        <v>0</v>
      </c>
    </row>
    <row r="6" spans="1:2" ht="12.75">
      <c r="A6" s="37">
        <f>TRIVIAL!D60</f>
        <v>0</v>
      </c>
      <c r="B6">
        <f>TRIVIAL!E60</f>
        <v>0</v>
      </c>
    </row>
    <row r="8" spans="1:2" ht="12.75">
      <c r="A8" s="37" t="str">
        <f>GYMKHANA!D78</f>
        <v>JOANA V.</v>
      </c>
      <c r="B8" t="str">
        <f>GYMKHANA!E78</f>
        <v>X</v>
      </c>
    </row>
    <row r="9" spans="1:2" ht="12.75">
      <c r="A9" s="37" t="str">
        <f>GYMKHANA!D79</f>
        <v>JANIRE SAN EMETERIO</v>
      </c>
      <c r="B9">
        <f>GYMKHANA!E79</f>
        <v>0</v>
      </c>
    </row>
    <row r="10" spans="1:2" ht="12.75">
      <c r="A10" s="37" t="str">
        <f>GYMKHANA!D80</f>
        <v>DIEGO CASTILLO</v>
      </c>
      <c r="B10">
        <f>GYMKHANA!E80</f>
        <v>0</v>
      </c>
    </row>
    <row r="11" spans="1:2" ht="12.75">
      <c r="A11" s="37" t="str">
        <f>GYMKHANA!D81</f>
        <v>SAMANTA SALLI</v>
      </c>
      <c r="B11">
        <f>GYMKHANA!E81</f>
        <v>0</v>
      </c>
    </row>
    <row r="12" spans="1:2" ht="12.75">
      <c r="A12" s="37">
        <f>GYMKHANA!D82</f>
        <v>0</v>
      </c>
      <c r="B12">
        <f>GYMKHANA!E82</f>
        <v>0</v>
      </c>
    </row>
    <row r="13" spans="1:2" ht="12.75">
      <c r="A13" s="37">
        <f>GYMKHANA!D83</f>
        <v>0</v>
      </c>
      <c r="B13">
        <f>GYMKHANA!E83</f>
        <v>0</v>
      </c>
    </row>
    <row r="15" spans="1:2" ht="12.75">
      <c r="A15" s="37" t="str">
        <f>MULTIDEPORTE!D82</f>
        <v>DANIEL TATO</v>
      </c>
      <c r="B15" t="str">
        <f>MULTIDEPORTE!E82</f>
        <v>x</v>
      </c>
    </row>
    <row r="16" spans="1:2" ht="12.75">
      <c r="A16" s="37" t="str">
        <f>MULTIDEPORTE!D83</f>
        <v>DANIREL GUERRERO</v>
      </c>
      <c r="B16">
        <f>MULTIDEPORTE!E83</f>
        <v>0</v>
      </c>
    </row>
    <row r="17" spans="1:2" ht="12.75">
      <c r="A17" s="37" t="str">
        <f>MULTIDEPORTE!D84</f>
        <v>OSCAR SAÑUDO</v>
      </c>
      <c r="B17">
        <f>MULTIDEPORTE!E84</f>
        <v>0</v>
      </c>
    </row>
    <row r="18" spans="1:2" ht="12.75">
      <c r="A18" s="37" t="str">
        <f>MULTIDEPORTE!D85</f>
        <v>LUIS GÓMEZ</v>
      </c>
      <c r="B18">
        <f>MULTIDEPORTE!E85</f>
        <v>0</v>
      </c>
    </row>
    <row r="19" spans="1:2" ht="12.75">
      <c r="A19" s="37" t="str">
        <f>MULTIDEPORTE!D86</f>
        <v>JUAN PEDRO</v>
      </c>
      <c r="B19" t="str">
        <f>MULTIDEPORTE!E86</f>
        <v>X</v>
      </c>
    </row>
    <row r="20" spans="1:2" ht="12.75">
      <c r="A20" s="37" t="str">
        <f>MULTIDEPORTE!D87</f>
        <v>JOSE LIUIS</v>
      </c>
      <c r="B20" t="str">
        <f>MULTIDEPORTE!E87</f>
        <v>X</v>
      </c>
    </row>
    <row r="21" spans="1:2" ht="12.75">
      <c r="A21" s="37" t="str">
        <f>MULTIDEPORTE!D88</f>
        <v>JORGE</v>
      </c>
      <c r="B21" t="str">
        <f>MULTIDEPORTE!E88</f>
        <v>X</v>
      </c>
    </row>
    <row r="23" spans="1:2" ht="12.75">
      <c r="A23" s="37" t="str">
        <f>'JUEGOS DE MESA'!D59</f>
        <v>JAVI LINARES</v>
      </c>
      <c r="B23">
        <f>'JUEGOS DE MESA'!E59</f>
        <v>0</v>
      </c>
    </row>
    <row r="24" spans="1:2" ht="12.75">
      <c r="A24" s="37" t="str">
        <f>'JUEGOS DE MESA'!D60</f>
        <v>JOSE LUIS ORTIZ</v>
      </c>
      <c r="B24">
        <f>'JUEGOS DE MESA'!E60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22">
      <selection activeCell="D56" sqref="D56:E60"/>
    </sheetView>
  </sheetViews>
  <sheetFormatPr defaultColWidth="11.421875" defaultRowHeight="12.75"/>
  <cols>
    <col min="1" max="1" width="30.00390625" style="4" bestFit="1" customWidth="1"/>
    <col min="2" max="2" width="10.7109375" style="4" customWidth="1"/>
    <col min="3" max="3" width="11.421875" style="4" customWidth="1"/>
    <col min="4" max="4" width="23.28125" style="4" bestFit="1" customWidth="1"/>
    <col min="5" max="5" width="11.7109375" style="4" customWidth="1"/>
    <col min="6" max="16384" width="11.421875" style="4" customWidth="1"/>
  </cols>
  <sheetData>
    <row r="1" spans="1:5" ht="11.25">
      <c r="A1" s="44" t="s">
        <v>1</v>
      </c>
      <c r="B1" s="44"/>
      <c r="C1" s="3"/>
      <c r="D1" s="44" t="s">
        <v>1</v>
      </c>
      <c r="E1" s="44"/>
    </row>
    <row r="2" spans="1:5" ht="45">
      <c r="A2" s="1" t="s">
        <v>0</v>
      </c>
      <c r="B2" s="2" t="s">
        <v>3</v>
      </c>
      <c r="C2" s="3"/>
      <c r="D2" s="1" t="s">
        <v>0</v>
      </c>
      <c r="E2" s="2" t="s">
        <v>3</v>
      </c>
    </row>
    <row r="3" spans="1:5" ht="11.25">
      <c r="A3" s="1" t="s">
        <v>2</v>
      </c>
      <c r="B3" s="3"/>
      <c r="C3" s="3"/>
      <c r="D3" s="1" t="s">
        <v>13</v>
      </c>
      <c r="E3" s="3"/>
    </row>
    <row r="4" spans="1:5" ht="11.25">
      <c r="A4" s="23" t="s">
        <v>148</v>
      </c>
      <c r="B4" s="23" t="s">
        <v>506</v>
      </c>
      <c r="C4" s="3"/>
      <c r="D4" s="23" t="s">
        <v>297</v>
      </c>
      <c r="E4" s="3" t="s">
        <v>506</v>
      </c>
    </row>
    <row r="5" spans="1:5" ht="11.25">
      <c r="A5" s="23" t="s">
        <v>149</v>
      </c>
      <c r="B5" s="23" t="s">
        <v>506</v>
      </c>
      <c r="C5" s="3"/>
      <c r="D5" s="23" t="s">
        <v>288</v>
      </c>
      <c r="E5" s="3" t="s">
        <v>506</v>
      </c>
    </row>
    <row r="6" spans="1:5" ht="11.25">
      <c r="A6" s="23" t="s">
        <v>492</v>
      </c>
      <c r="B6" s="23" t="s">
        <v>506</v>
      </c>
      <c r="C6" s="3"/>
      <c r="D6" s="23"/>
      <c r="E6" s="3"/>
    </row>
    <row r="7" spans="1:5" ht="11.25">
      <c r="A7" s="23" t="s">
        <v>150</v>
      </c>
      <c r="B7" s="23" t="s">
        <v>506</v>
      </c>
      <c r="C7" s="3"/>
      <c r="D7" s="23"/>
      <c r="E7" s="3"/>
    </row>
    <row r="8" spans="1:5" ht="11.25">
      <c r="A8" s="3"/>
      <c r="B8" s="3">
        <f>COUNTIF(B4:B7,"x")</f>
        <v>4</v>
      </c>
      <c r="C8" s="3"/>
      <c r="D8" s="3"/>
      <c r="E8" s="3">
        <f>COUNTIF(E4:E7,"x")</f>
        <v>2</v>
      </c>
    </row>
    <row r="9" spans="1:5" ht="11.25">
      <c r="A9" s="1" t="s">
        <v>4</v>
      </c>
      <c r="B9" s="3"/>
      <c r="C9" s="3"/>
      <c r="D9" s="1" t="s">
        <v>16</v>
      </c>
      <c r="E9" s="3"/>
    </row>
    <row r="10" spans="1:5" ht="11.25">
      <c r="A10" s="23" t="s">
        <v>122</v>
      </c>
      <c r="B10" s="3" t="s">
        <v>506</v>
      </c>
      <c r="C10" s="3"/>
      <c r="D10" s="23" t="s">
        <v>327</v>
      </c>
      <c r="E10" s="23"/>
    </row>
    <row r="11" spans="1:5" ht="11.25">
      <c r="A11" s="23" t="s">
        <v>123</v>
      </c>
      <c r="B11" s="3" t="s">
        <v>506</v>
      </c>
      <c r="C11" s="3"/>
      <c r="D11" s="23" t="s">
        <v>328</v>
      </c>
      <c r="E11" s="23" t="s">
        <v>506</v>
      </c>
    </row>
    <row r="12" spans="1:5" ht="11.25">
      <c r="A12" s="23" t="s">
        <v>125</v>
      </c>
      <c r="B12" s="3" t="s">
        <v>506</v>
      </c>
      <c r="C12" s="3"/>
      <c r="D12" s="23" t="s">
        <v>209</v>
      </c>
      <c r="E12" s="23" t="s">
        <v>506</v>
      </c>
    </row>
    <row r="13" spans="1:5" ht="11.25">
      <c r="A13" s="23" t="s">
        <v>124</v>
      </c>
      <c r="B13" s="3" t="s">
        <v>506</v>
      </c>
      <c r="C13" s="3"/>
      <c r="D13" s="3"/>
      <c r="E13" s="3"/>
    </row>
    <row r="14" spans="1:5" ht="11.25">
      <c r="A14" s="3"/>
      <c r="B14" s="3">
        <f>COUNTIF(B10:B13,"x")</f>
        <v>4</v>
      </c>
      <c r="C14" s="3"/>
      <c r="D14" s="3"/>
      <c r="E14" s="3">
        <f>COUNTIF(E10:E13,"x")</f>
        <v>2</v>
      </c>
    </row>
    <row r="15" spans="1:5" ht="11.25">
      <c r="A15" s="1" t="s">
        <v>5</v>
      </c>
      <c r="B15" s="3"/>
      <c r="C15" s="3"/>
      <c r="D15" s="1" t="s">
        <v>15</v>
      </c>
      <c r="E15" s="3"/>
    </row>
    <row r="16" spans="1:5" ht="11.25">
      <c r="A16" s="23" t="s">
        <v>164</v>
      </c>
      <c r="B16" s="3" t="s">
        <v>506</v>
      </c>
      <c r="C16" s="3"/>
      <c r="D16" s="23" t="s">
        <v>469</v>
      </c>
      <c r="E16" s="23" t="s">
        <v>506</v>
      </c>
    </row>
    <row r="17" spans="1:5" ht="11.25">
      <c r="A17" s="23" t="s">
        <v>165</v>
      </c>
      <c r="B17" s="3" t="s">
        <v>506</v>
      </c>
      <c r="C17" s="3"/>
      <c r="D17" s="23" t="s">
        <v>470</v>
      </c>
      <c r="E17" s="23" t="s">
        <v>506</v>
      </c>
    </row>
    <row r="18" spans="1:5" ht="11.25">
      <c r="A18" s="23" t="s">
        <v>166</v>
      </c>
      <c r="B18" s="3"/>
      <c r="C18" s="3"/>
      <c r="D18" s="23" t="s">
        <v>471</v>
      </c>
      <c r="E18" s="23" t="s">
        <v>506</v>
      </c>
    </row>
    <row r="19" spans="1:5" ht="11.25">
      <c r="A19" s="23" t="s">
        <v>515</v>
      </c>
      <c r="B19" s="3" t="s">
        <v>506</v>
      </c>
      <c r="C19" s="3"/>
      <c r="D19" s="23"/>
      <c r="E19" s="23"/>
    </row>
    <row r="20" spans="1:5" ht="11.25">
      <c r="A20" s="3"/>
      <c r="B20" s="3"/>
      <c r="C20" s="3"/>
      <c r="D20" s="23"/>
      <c r="E20" s="23"/>
    </row>
    <row r="21" spans="1:5" ht="11.25">
      <c r="A21" s="3"/>
      <c r="B21" s="3">
        <f>COUNTIF(B16:B20,"x")</f>
        <v>3</v>
      </c>
      <c r="C21" s="3"/>
      <c r="D21" s="3"/>
      <c r="E21" s="3">
        <f>COUNTIF(E16:E20,"x")</f>
        <v>3</v>
      </c>
    </row>
    <row r="22" spans="1:5" ht="11.25">
      <c r="A22" s="1" t="s">
        <v>6</v>
      </c>
      <c r="B22" s="3"/>
      <c r="C22" s="3"/>
      <c r="D22" s="1" t="s">
        <v>14</v>
      </c>
      <c r="E22" s="3"/>
    </row>
    <row r="23" spans="1:5" ht="11.25">
      <c r="A23" s="23" t="s">
        <v>445</v>
      </c>
      <c r="B23" s="23"/>
      <c r="C23" s="3"/>
      <c r="D23" s="23" t="s">
        <v>341</v>
      </c>
      <c r="E23" s="23" t="s">
        <v>506</v>
      </c>
    </row>
    <row r="24" spans="1:5" ht="11.25">
      <c r="A24" s="23" t="s">
        <v>446</v>
      </c>
      <c r="B24" s="23"/>
      <c r="C24" s="3"/>
      <c r="D24" s="23" t="s">
        <v>49</v>
      </c>
      <c r="E24" s="23" t="s">
        <v>506</v>
      </c>
    </row>
    <row r="25" spans="1:5" ht="11.25">
      <c r="A25" s="23" t="s">
        <v>447</v>
      </c>
      <c r="B25" s="23" t="s">
        <v>506</v>
      </c>
      <c r="C25" s="3"/>
      <c r="D25" s="23" t="s">
        <v>342</v>
      </c>
      <c r="E25" s="23" t="s">
        <v>506</v>
      </c>
    </row>
    <row r="26" spans="1:5" ht="11.25">
      <c r="A26" s="23" t="s">
        <v>448</v>
      </c>
      <c r="B26" s="23"/>
      <c r="C26" s="3"/>
      <c r="D26" s="3"/>
      <c r="E26" s="3"/>
    </row>
    <row r="27" spans="1:5" ht="11.25">
      <c r="A27" s="23"/>
      <c r="B27" s="23"/>
      <c r="C27" s="3"/>
      <c r="D27" s="3"/>
      <c r="E27" s="3"/>
    </row>
    <row r="28" spans="1:5" ht="11.25">
      <c r="A28" s="3"/>
      <c r="B28" s="3">
        <f>COUNTIF(B23:B27,"x")</f>
        <v>1</v>
      </c>
      <c r="C28" s="3"/>
      <c r="D28" s="3"/>
      <c r="E28" s="3">
        <f>COUNTIF(E23:E27,"x")</f>
        <v>3</v>
      </c>
    </row>
    <row r="29" spans="1:5" ht="11.25">
      <c r="A29" s="1" t="s">
        <v>7</v>
      </c>
      <c r="B29" s="3"/>
      <c r="C29" s="3"/>
      <c r="D29" s="1" t="s">
        <v>23</v>
      </c>
      <c r="E29" s="3"/>
    </row>
    <row r="30" spans="1:5" ht="11.25">
      <c r="A30" s="23" t="s">
        <v>238</v>
      </c>
      <c r="B30" s="23" t="s">
        <v>506</v>
      </c>
      <c r="C30" s="3"/>
      <c r="D30" s="23" t="s">
        <v>261</v>
      </c>
      <c r="E30" s="23"/>
    </row>
    <row r="31" spans="1:5" ht="11.25">
      <c r="A31" s="23" t="s">
        <v>239</v>
      </c>
      <c r="B31" s="23"/>
      <c r="C31" s="3"/>
      <c r="D31" s="23" t="s">
        <v>262</v>
      </c>
      <c r="E31" s="23" t="s">
        <v>506</v>
      </c>
    </row>
    <row r="32" spans="1:5" ht="11.25">
      <c r="A32" s="23" t="s">
        <v>240</v>
      </c>
      <c r="B32" s="23"/>
      <c r="C32" s="3"/>
      <c r="D32" s="23" t="s">
        <v>517</v>
      </c>
      <c r="E32" s="23" t="s">
        <v>506</v>
      </c>
    </row>
    <row r="33" spans="1:5" ht="11.25">
      <c r="A33" s="23" t="s">
        <v>241</v>
      </c>
      <c r="B33" s="3"/>
      <c r="C33" s="3"/>
      <c r="D33" s="23"/>
      <c r="E33" s="23"/>
    </row>
    <row r="34" spans="1:5" ht="11.25">
      <c r="A34" s="3"/>
      <c r="B34" s="3">
        <f>COUNTIF(B30:B33,"x")</f>
        <v>1</v>
      </c>
      <c r="C34" s="3"/>
      <c r="D34" s="3"/>
      <c r="E34" s="3">
        <f>COUNTIF(E30:E33,"x")</f>
        <v>2</v>
      </c>
    </row>
    <row r="35" spans="1:5" ht="11.25">
      <c r="A35" s="1" t="s">
        <v>10</v>
      </c>
      <c r="B35" s="3"/>
      <c r="C35" s="3"/>
      <c r="D35" s="1" t="s">
        <v>24</v>
      </c>
      <c r="E35" s="3"/>
    </row>
    <row r="36" spans="1:5" ht="11.25">
      <c r="A36" s="23" t="s">
        <v>356</v>
      </c>
      <c r="B36" s="23" t="s">
        <v>506</v>
      </c>
      <c r="C36" s="3"/>
      <c r="D36" s="23" t="s">
        <v>8</v>
      </c>
      <c r="E36" s="23" t="s">
        <v>506</v>
      </c>
    </row>
    <row r="37" spans="1:5" ht="11.25">
      <c r="A37" s="23" t="s">
        <v>357</v>
      </c>
      <c r="B37" s="23" t="s">
        <v>506</v>
      </c>
      <c r="C37" s="3"/>
      <c r="D37" s="23" t="s">
        <v>272</v>
      </c>
      <c r="E37" s="23" t="s">
        <v>506</v>
      </c>
    </row>
    <row r="38" spans="1:5" ht="11.25">
      <c r="A38" s="23" t="s">
        <v>358</v>
      </c>
      <c r="B38" s="23" t="s">
        <v>506</v>
      </c>
      <c r="C38" s="3"/>
      <c r="D38" s="23"/>
      <c r="E38" s="23"/>
    </row>
    <row r="39" spans="1:5" ht="11.25">
      <c r="A39" s="25" t="s">
        <v>359</v>
      </c>
      <c r="B39" s="3" t="s">
        <v>506</v>
      </c>
      <c r="C39" s="3"/>
      <c r="D39" s="3"/>
      <c r="E39" s="3"/>
    </row>
    <row r="40" spans="1:5" ht="11.25">
      <c r="A40" s="26" t="s">
        <v>516</v>
      </c>
      <c r="B40" s="3" t="s">
        <v>506</v>
      </c>
      <c r="C40" s="3"/>
      <c r="D40" s="3"/>
      <c r="E40" s="3"/>
    </row>
    <row r="41" spans="1:5" ht="11.25">
      <c r="A41" s="26"/>
      <c r="B41" s="3">
        <f>COUNTIF(B36:B40,"x")</f>
        <v>5</v>
      </c>
      <c r="C41" s="3"/>
      <c r="D41" s="3"/>
      <c r="E41" s="3">
        <f>COUNTIF(E36:E40,"x")</f>
        <v>2</v>
      </c>
    </row>
    <row r="42" spans="1:5" ht="11.25">
      <c r="A42" s="1" t="s">
        <v>11</v>
      </c>
      <c r="B42" s="3"/>
      <c r="C42" s="3"/>
      <c r="D42" s="1" t="s">
        <v>25</v>
      </c>
      <c r="E42" s="3"/>
    </row>
    <row r="43" spans="1:5" ht="11.25">
      <c r="A43" s="23" t="s">
        <v>187</v>
      </c>
      <c r="B43" s="23"/>
      <c r="C43" s="3"/>
      <c r="D43" s="23" t="s">
        <v>208</v>
      </c>
      <c r="E43" s="23" t="s">
        <v>506</v>
      </c>
    </row>
    <row r="44" spans="1:5" ht="11.25">
      <c r="A44" s="23" t="s">
        <v>188</v>
      </c>
      <c r="B44" s="23"/>
      <c r="C44" s="3"/>
      <c r="D44" s="23" t="s">
        <v>209</v>
      </c>
      <c r="E44" s="23" t="s">
        <v>506</v>
      </c>
    </row>
    <row r="45" spans="1:5" ht="11.25">
      <c r="A45" s="23"/>
      <c r="B45" s="23"/>
      <c r="C45" s="3"/>
      <c r="D45" s="23"/>
      <c r="E45" s="23"/>
    </row>
    <row r="46" spans="1:5" ht="11.25">
      <c r="A46" s="3"/>
      <c r="B46" s="3"/>
      <c r="C46" s="3"/>
      <c r="D46" s="23"/>
      <c r="E46" s="23"/>
    </row>
    <row r="47" spans="1:5" ht="11.25">
      <c r="A47" s="3"/>
      <c r="B47" s="3"/>
      <c r="C47" s="3"/>
      <c r="D47" s="3"/>
      <c r="E47" s="3"/>
    </row>
    <row r="48" spans="1:5" ht="11.25">
      <c r="A48" s="3"/>
      <c r="B48" s="3">
        <f>COUNTIF(B43:B47,"x")</f>
        <v>0</v>
      </c>
      <c r="C48" s="3"/>
      <c r="D48" s="3"/>
      <c r="E48" s="3">
        <f>COUNTIF(E43:E47,"x")</f>
        <v>2</v>
      </c>
    </row>
    <row r="49" spans="1:5" ht="11.25">
      <c r="A49" s="1" t="s">
        <v>12</v>
      </c>
      <c r="B49" s="3"/>
      <c r="C49" s="3"/>
      <c r="D49" s="1" t="s">
        <v>26</v>
      </c>
      <c r="E49" s="3"/>
    </row>
    <row r="50" spans="1:5" ht="11.25">
      <c r="A50" s="23" t="s">
        <v>429</v>
      </c>
      <c r="B50" s="3" t="s">
        <v>506</v>
      </c>
      <c r="C50" s="3"/>
      <c r="D50" s="3"/>
      <c r="E50" s="3"/>
    </row>
    <row r="51" spans="1:5" ht="11.25">
      <c r="A51" s="23" t="s">
        <v>29</v>
      </c>
      <c r="B51" s="3"/>
      <c r="C51" s="3"/>
      <c r="D51" s="3"/>
      <c r="E51" s="3"/>
    </row>
    <row r="52" spans="1:5" ht="11.25">
      <c r="A52" s="23" t="s">
        <v>330</v>
      </c>
      <c r="B52" s="3"/>
      <c r="C52" s="3"/>
      <c r="D52" s="3"/>
      <c r="E52" s="3"/>
    </row>
    <row r="53" spans="1:5" ht="11.25">
      <c r="A53" s="23" t="s">
        <v>225</v>
      </c>
      <c r="B53" s="3"/>
      <c r="C53" s="3"/>
      <c r="D53" s="3"/>
      <c r="E53" s="3"/>
    </row>
    <row r="54" spans="1:5" ht="11.25">
      <c r="A54" s="3"/>
      <c r="B54" s="3"/>
      <c r="C54" s="3"/>
      <c r="D54" s="3"/>
      <c r="E54" s="3"/>
    </row>
    <row r="55" spans="1:5" ht="11.25">
      <c r="A55" s="3"/>
      <c r="B55" s="3">
        <f>COUNTIF(B50:B54,"x")</f>
        <v>1</v>
      </c>
      <c r="C55" s="3"/>
      <c r="D55" s="3"/>
      <c r="E55" s="3">
        <f>COUNTIF(E50:E54,"x")</f>
        <v>0</v>
      </c>
    </row>
    <row r="56" spans="1:5" ht="11.25">
      <c r="A56" s="1" t="s">
        <v>391</v>
      </c>
      <c r="B56" s="3"/>
      <c r="C56" s="3"/>
      <c r="D56" s="1" t="s">
        <v>226</v>
      </c>
      <c r="E56" s="3"/>
    </row>
    <row r="57" spans="1:5" ht="11.25">
      <c r="A57" s="23" t="s">
        <v>221</v>
      </c>
      <c r="B57" s="23" t="s">
        <v>506</v>
      </c>
      <c r="C57" s="3"/>
      <c r="D57" s="23" t="s">
        <v>227</v>
      </c>
      <c r="E57" s="3" t="s">
        <v>506</v>
      </c>
    </row>
    <row r="58" spans="1:5" ht="11.25">
      <c r="A58" s="23" t="s">
        <v>392</v>
      </c>
      <c r="B58" s="23"/>
      <c r="C58" s="3"/>
      <c r="D58" s="23" t="s">
        <v>228</v>
      </c>
      <c r="E58" s="3" t="s">
        <v>506</v>
      </c>
    </row>
    <row r="59" spans="1:5" ht="11.25">
      <c r="A59" s="23" t="s">
        <v>34</v>
      </c>
      <c r="B59" s="23" t="s">
        <v>506</v>
      </c>
      <c r="C59" s="3"/>
      <c r="D59" s="3"/>
      <c r="E59" s="3"/>
    </row>
    <row r="60" spans="1:5" ht="11.25">
      <c r="A60" s="23" t="s">
        <v>33</v>
      </c>
      <c r="B60" s="3"/>
      <c r="C60" s="3"/>
      <c r="D60" s="3"/>
      <c r="E60" s="3"/>
    </row>
    <row r="61" spans="1:5" ht="11.25">
      <c r="A61" s="3"/>
      <c r="B61" s="3">
        <f>COUNTIF(B57:B60,"x")</f>
        <v>2</v>
      </c>
      <c r="C61" s="3"/>
      <c r="D61" s="3"/>
      <c r="E61" s="3">
        <f>COUNTIF(E57:E60,"x")</f>
        <v>2</v>
      </c>
    </row>
    <row r="62" spans="1:5" ht="11.25">
      <c r="A62" s="3"/>
      <c r="B62" s="3"/>
      <c r="C62" s="3"/>
      <c r="D62" s="3"/>
      <c r="E62" s="3"/>
    </row>
    <row r="63" spans="1:5" ht="11.25">
      <c r="A63" s="3"/>
      <c r="B63" s="3"/>
      <c r="C63" s="3"/>
      <c r="D63" s="3"/>
      <c r="E63" s="3"/>
    </row>
    <row r="64" spans="1:5" ht="11.25">
      <c r="A64" s="3"/>
      <c r="B64" s="3"/>
      <c r="C64" s="3"/>
      <c r="D64" s="3"/>
      <c r="E64" s="3"/>
    </row>
    <row r="65" spans="1:5" ht="11.25">
      <c r="A65" s="3"/>
      <c r="B65" s="3"/>
      <c r="C65" s="3"/>
      <c r="D65" s="3"/>
      <c r="E65" s="3"/>
    </row>
    <row r="66" spans="1:5" ht="11.25">
      <c r="A66" s="3"/>
      <c r="B66" s="3"/>
      <c r="C66" s="3"/>
      <c r="D66" s="3"/>
      <c r="E66" s="3"/>
    </row>
    <row r="67" spans="1:5" ht="11.25">
      <c r="A67" s="3"/>
      <c r="B67" s="3"/>
      <c r="C67" s="3"/>
      <c r="D67" s="3"/>
      <c r="E67" s="3"/>
    </row>
  </sheetData>
  <sheetProtection/>
  <mergeCells count="2">
    <mergeCell ref="A1:B1"/>
    <mergeCell ref="D1:E1"/>
  </mergeCells>
  <printOptions horizontalCentered="1" verticalCentered="1"/>
  <pageMargins left="0.3937007874015748" right="0.3937007874015748" top="0.3937007874015748" bottom="0.3937007874015748" header="0" footer="0"/>
  <pageSetup horizontalDpi="360" verticalDpi="36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49">
      <selection activeCell="E67" sqref="E67"/>
    </sheetView>
  </sheetViews>
  <sheetFormatPr defaultColWidth="11.421875" defaultRowHeight="12.75"/>
  <cols>
    <col min="1" max="1" width="30.00390625" style="4" bestFit="1" customWidth="1"/>
    <col min="2" max="2" width="10.7109375" style="4" customWidth="1"/>
    <col min="3" max="3" width="11.421875" style="4" customWidth="1"/>
    <col min="4" max="4" width="23.28125" style="4" bestFit="1" customWidth="1"/>
    <col min="5" max="5" width="11.7109375" style="4" customWidth="1"/>
    <col min="6" max="16384" width="11.421875" style="4" customWidth="1"/>
  </cols>
  <sheetData>
    <row r="1" spans="1:5" ht="11.25" customHeight="1">
      <c r="A1" s="45" t="s">
        <v>18</v>
      </c>
      <c r="B1" s="45"/>
      <c r="C1" s="8"/>
      <c r="D1" s="45" t="s">
        <v>18</v>
      </c>
      <c r="E1" s="45"/>
    </row>
    <row r="2" spans="1:5" ht="36" customHeight="1">
      <c r="A2" s="9" t="s">
        <v>0</v>
      </c>
      <c r="B2" s="5" t="s">
        <v>3</v>
      </c>
      <c r="C2" s="8"/>
      <c r="D2" s="9" t="s">
        <v>0</v>
      </c>
      <c r="E2" s="5" t="s">
        <v>3</v>
      </c>
    </row>
    <row r="3" spans="1:5" ht="11.25">
      <c r="A3" s="1" t="s">
        <v>2</v>
      </c>
      <c r="B3" s="3"/>
      <c r="C3" s="3"/>
      <c r="D3" s="1" t="s">
        <v>13</v>
      </c>
      <c r="E3" s="3"/>
    </row>
    <row r="4" spans="1:5" ht="11.25">
      <c r="A4" s="23" t="s">
        <v>510</v>
      </c>
      <c r="B4" s="3" t="s">
        <v>506</v>
      </c>
      <c r="C4" s="3"/>
      <c r="D4" s="23" t="s">
        <v>283</v>
      </c>
      <c r="E4" s="23" t="s">
        <v>506</v>
      </c>
    </row>
    <row r="5" spans="1:5" ht="11.25">
      <c r="A5" s="23" t="s">
        <v>151</v>
      </c>
      <c r="B5" s="3" t="s">
        <v>506</v>
      </c>
      <c r="C5" s="3"/>
      <c r="D5" s="23" t="s">
        <v>281</v>
      </c>
      <c r="E5" s="23" t="s">
        <v>506</v>
      </c>
    </row>
    <row r="6" spans="1:5" ht="11.25">
      <c r="A6" s="23" t="s">
        <v>152</v>
      </c>
      <c r="B6" s="3" t="s">
        <v>506</v>
      </c>
      <c r="C6" s="3"/>
      <c r="D6" s="23" t="s">
        <v>285</v>
      </c>
      <c r="E6" s="23" t="s">
        <v>506</v>
      </c>
    </row>
    <row r="7" spans="1:5" ht="11.25">
      <c r="A7" s="23" t="s">
        <v>153</v>
      </c>
      <c r="B7" s="3" t="s">
        <v>506</v>
      </c>
      <c r="C7" s="3"/>
      <c r="D7" s="23" t="s">
        <v>287</v>
      </c>
      <c r="E7" s="23" t="s">
        <v>506</v>
      </c>
    </row>
    <row r="8" spans="1:5" ht="11.25">
      <c r="A8" s="23" t="s">
        <v>491</v>
      </c>
      <c r="B8" s="3" t="s">
        <v>506</v>
      </c>
      <c r="C8" s="3"/>
      <c r="D8" s="23" t="s">
        <v>43</v>
      </c>
      <c r="E8" s="3"/>
    </row>
    <row r="9" spans="1:5" ht="11.25">
      <c r="A9" s="23"/>
      <c r="B9" s="3"/>
      <c r="C9" s="3"/>
      <c r="D9" s="23" t="s">
        <v>300</v>
      </c>
      <c r="E9" s="3" t="s">
        <v>506</v>
      </c>
    </row>
    <row r="10" spans="1:5" ht="11.25">
      <c r="A10" s="23"/>
      <c r="B10" s="3">
        <f>COUNTIF(B4:B9,"x")</f>
        <v>5</v>
      </c>
      <c r="C10" s="3"/>
      <c r="D10" s="3"/>
      <c r="E10" s="3">
        <f>COUNTIF(E3:E9,"x")</f>
        <v>5</v>
      </c>
    </row>
    <row r="11" spans="1:5" ht="11.25">
      <c r="A11" s="1" t="s">
        <v>4</v>
      </c>
      <c r="B11" s="3"/>
      <c r="C11" s="3"/>
      <c r="D11" s="1" t="s">
        <v>16</v>
      </c>
      <c r="E11" s="3"/>
    </row>
    <row r="12" spans="1:5" ht="11.25">
      <c r="A12" s="23" t="s">
        <v>126</v>
      </c>
      <c r="B12" s="3"/>
      <c r="C12" s="3"/>
      <c r="D12" s="23" t="s">
        <v>329</v>
      </c>
      <c r="E12" s="23" t="s">
        <v>506</v>
      </c>
    </row>
    <row r="13" spans="1:5" ht="11.25">
      <c r="A13" s="23" t="s">
        <v>127</v>
      </c>
      <c r="B13" s="3" t="s">
        <v>506</v>
      </c>
      <c r="C13" s="3"/>
      <c r="D13" s="23" t="s">
        <v>29</v>
      </c>
      <c r="E13" s="23" t="s">
        <v>506</v>
      </c>
    </row>
    <row r="14" spans="1:5" ht="11.25">
      <c r="A14" s="23" t="s">
        <v>128</v>
      </c>
      <c r="B14" s="3" t="s">
        <v>506</v>
      </c>
      <c r="C14" s="3"/>
      <c r="D14" s="23" t="s">
        <v>330</v>
      </c>
      <c r="E14" s="23" t="s">
        <v>506</v>
      </c>
    </row>
    <row r="15" spans="1:5" ht="11.25">
      <c r="A15" s="23" t="s">
        <v>129</v>
      </c>
      <c r="B15" s="3" t="s">
        <v>506</v>
      </c>
      <c r="C15" s="3"/>
      <c r="D15" s="23" t="s">
        <v>331</v>
      </c>
      <c r="E15" s="23" t="s">
        <v>506</v>
      </c>
    </row>
    <row r="16" spans="1:5" ht="11.25">
      <c r="A16" s="23" t="s">
        <v>130</v>
      </c>
      <c r="B16" s="3" t="s">
        <v>506</v>
      </c>
      <c r="C16" s="3"/>
      <c r="D16" s="23"/>
      <c r="E16" s="23"/>
    </row>
    <row r="17" spans="1:5" ht="11.25">
      <c r="A17" s="23" t="s">
        <v>131</v>
      </c>
      <c r="B17" s="3" t="s">
        <v>506</v>
      </c>
      <c r="C17" s="3"/>
      <c r="D17" s="3"/>
      <c r="E17" s="3"/>
    </row>
    <row r="18" spans="1:5" ht="11.25">
      <c r="A18" s="23" t="s">
        <v>132</v>
      </c>
      <c r="B18" s="3"/>
      <c r="C18" s="3"/>
      <c r="D18" s="3"/>
      <c r="E18" s="3"/>
    </row>
    <row r="19" spans="1:5" ht="11.25">
      <c r="A19" s="23" t="s">
        <v>133</v>
      </c>
      <c r="B19" s="3" t="s">
        <v>506</v>
      </c>
      <c r="C19" s="3"/>
      <c r="D19" s="3"/>
      <c r="E19" s="3"/>
    </row>
    <row r="20" spans="1:5" ht="11.25">
      <c r="A20" s="23" t="s">
        <v>134</v>
      </c>
      <c r="B20" s="3" t="s">
        <v>506</v>
      </c>
      <c r="C20" s="3"/>
      <c r="D20" s="3"/>
      <c r="E20" s="3"/>
    </row>
    <row r="21" spans="1:5" ht="11.25">
      <c r="A21" s="23"/>
      <c r="B21" s="3">
        <f>COUNTIF(B12:B20,"x")</f>
        <v>7</v>
      </c>
      <c r="C21" s="3"/>
      <c r="D21" s="3"/>
      <c r="E21" s="3">
        <f>COUNTIF(E11:E20,"x")</f>
        <v>4</v>
      </c>
    </row>
    <row r="22" spans="1:5" ht="11.25">
      <c r="A22" s="1" t="s">
        <v>5</v>
      </c>
      <c r="B22" s="3"/>
      <c r="C22" s="3"/>
      <c r="D22" s="1" t="s">
        <v>15</v>
      </c>
      <c r="E22" s="3"/>
    </row>
    <row r="23" spans="1:5" ht="11.25">
      <c r="A23" s="23" t="s">
        <v>168</v>
      </c>
      <c r="B23" s="23"/>
      <c r="C23" s="3"/>
      <c r="D23" s="23" t="s">
        <v>472</v>
      </c>
      <c r="E23" s="23" t="s">
        <v>506</v>
      </c>
    </row>
    <row r="24" spans="1:5" ht="11.25">
      <c r="A24" s="23" t="s">
        <v>49</v>
      </c>
      <c r="B24" s="23" t="s">
        <v>506</v>
      </c>
      <c r="C24" s="3"/>
      <c r="D24" s="23" t="s">
        <v>473</v>
      </c>
      <c r="E24" s="23"/>
    </row>
    <row r="25" spans="1:5" ht="11.25">
      <c r="A25" s="23" t="s">
        <v>167</v>
      </c>
      <c r="B25" s="23" t="s">
        <v>506</v>
      </c>
      <c r="C25" s="3"/>
      <c r="D25" s="23" t="s">
        <v>474</v>
      </c>
      <c r="E25" s="23" t="s">
        <v>506</v>
      </c>
    </row>
    <row r="26" spans="1:5" ht="11.25">
      <c r="A26" s="23" t="s">
        <v>169</v>
      </c>
      <c r="B26" s="23"/>
      <c r="C26" s="3"/>
      <c r="D26" s="23" t="s">
        <v>475</v>
      </c>
      <c r="E26" s="23" t="s">
        <v>506</v>
      </c>
    </row>
    <row r="27" spans="1:5" ht="11.25">
      <c r="A27" s="23" t="s">
        <v>170</v>
      </c>
      <c r="B27" s="23" t="s">
        <v>506</v>
      </c>
      <c r="C27" s="3"/>
      <c r="D27" s="23"/>
      <c r="E27" s="23"/>
    </row>
    <row r="28" spans="1:5" ht="11.25">
      <c r="A28" s="23" t="s">
        <v>171</v>
      </c>
      <c r="B28" s="23" t="s">
        <v>506</v>
      </c>
      <c r="C28" s="3"/>
      <c r="D28" s="23"/>
      <c r="E28" s="23"/>
    </row>
    <row r="29" spans="1:5" ht="11.25">
      <c r="A29" s="23" t="s">
        <v>172</v>
      </c>
      <c r="B29" s="23" t="s">
        <v>506</v>
      </c>
      <c r="C29" s="3"/>
      <c r="D29" s="23"/>
      <c r="E29" s="23"/>
    </row>
    <row r="30" spans="1:5" ht="11.25">
      <c r="A30" s="23"/>
      <c r="B30" s="23"/>
      <c r="C30" s="3"/>
      <c r="D30" s="23"/>
      <c r="E30" s="23"/>
    </row>
    <row r="31" spans="1:5" ht="11.25">
      <c r="A31" s="3"/>
      <c r="B31" s="3">
        <f>COUNTIF(B23:B30,"x")</f>
        <v>5</v>
      </c>
      <c r="C31" s="3"/>
      <c r="D31" s="3"/>
      <c r="E31" s="3">
        <f>COUNTIF(E23:E30,"x")</f>
        <v>3</v>
      </c>
    </row>
    <row r="32" spans="1:5" ht="11.25">
      <c r="A32" s="1" t="s">
        <v>6</v>
      </c>
      <c r="B32" s="3"/>
      <c r="C32" s="3"/>
      <c r="D32" s="1" t="s">
        <v>14</v>
      </c>
      <c r="E32" s="3"/>
    </row>
    <row r="33" spans="1:5" ht="11.25">
      <c r="A33" s="23" t="s">
        <v>449</v>
      </c>
      <c r="B33" s="23" t="s">
        <v>506</v>
      </c>
      <c r="C33" s="3"/>
      <c r="D33" s="23" t="s">
        <v>345</v>
      </c>
      <c r="E33" s="23" t="s">
        <v>506</v>
      </c>
    </row>
    <row r="34" spans="1:5" ht="11.25">
      <c r="A34" s="23" t="s">
        <v>450</v>
      </c>
      <c r="B34" s="23" t="s">
        <v>506</v>
      </c>
      <c r="C34" s="3"/>
      <c r="D34" s="23" t="s">
        <v>343</v>
      </c>
      <c r="E34" s="23" t="s">
        <v>506</v>
      </c>
    </row>
    <row r="35" spans="1:5" ht="11.25">
      <c r="A35" s="23" t="s">
        <v>451</v>
      </c>
      <c r="B35" s="23" t="s">
        <v>506</v>
      </c>
      <c r="C35" s="3"/>
      <c r="D35" s="23" t="s">
        <v>344</v>
      </c>
      <c r="E35" s="23" t="s">
        <v>506</v>
      </c>
    </row>
    <row r="36" spans="1:5" ht="11.25">
      <c r="A36" s="23" t="s">
        <v>452</v>
      </c>
      <c r="B36" s="23" t="s">
        <v>506</v>
      </c>
      <c r="C36" s="3"/>
      <c r="D36" s="3"/>
      <c r="E36" s="3"/>
    </row>
    <row r="37" spans="1:5" ht="11.25">
      <c r="A37" s="23" t="s">
        <v>453</v>
      </c>
      <c r="B37" s="23" t="s">
        <v>506</v>
      </c>
      <c r="C37" s="3"/>
      <c r="D37" s="3"/>
      <c r="E37" s="3"/>
    </row>
    <row r="38" spans="1:5" ht="11.25">
      <c r="A38" s="23" t="s">
        <v>454</v>
      </c>
      <c r="B38" s="23" t="s">
        <v>506</v>
      </c>
      <c r="C38" s="3"/>
      <c r="D38" s="3"/>
      <c r="E38" s="3"/>
    </row>
    <row r="39" spans="1:5" ht="11.25">
      <c r="A39" s="3"/>
      <c r="B39" s="3">
        <f>COUNTIF(B33:B38,"x")</f>
        <v>6</v>
      </c>
      <c r="C39" s="3"/>
      <c r="D39" s="3"/>
      <c r="E39" s="3"/>
    </row>
    <row r="40" spans="1:5" ht="11.25">
      <c r="A40" s="3"/>
      <c r="B40" s="3"/>
      <c r="C40" s="3"/>
      <c r="D40" s="3"/>
      <c r="E40" s="3">
        <f>COUNTIF(E38:E39,"x")</f>
        <v>0</v>
      </c>
    </row>
    <row r="41" spans="1:5" ht="11.25">
      <c r="A41" s="1" t="s">
        <v>7</v>
      </c>
      <c r="B41" s="3"/>
      <c r="C41" s="3"/>
      <c r="D41" s="1" t="s">
        <v>52</v>
      </c>
      <c r="E41" s="3"/>
    </row>
    <row r="42" spans="1:5" ht="11.25">
      <c r="A42" s="23" t="s">
        <v>244</v>
      </c>
      <c r="B42" s="23"/>
      <c r="C42" s="3"/>
      <c r="D42" s="23" t="s">
        <v>17</v>
      </c>
      <c r="E42" s="23" t="s">
        <v>506</v>
      </c>
    </row>
    <row r="43" spans="1:5" ht="11.25">
      <c r="A43" s="23" t="s">
        <v>245</v>
      </c>
      <c r="B43" s="23" t="s">
        <v>506</v>
      </c>
      <c r="C43" s="3"/>
      <c r="D43" s="23" t="s">
        <v>46</v>
      </c>
      <c r="E43" s="23" t="s">
        <v>506</v>
      </c>
    </row>
    <row r="44" spans="1:5" ht="11.25">
      <c r="A44" s="23" t="s">
        <v>246</v>
      </c>
      <c r="B44" s="23" t="s">
        <v>506</v>
      </c>
      <c r="C44" s="3"/>
      <c r="D44" s="23" t="s">
        <v>47</v>
      </c>
      <c r="E44" s="23"/>
    </row>
    <row r="45" spans="1:5" ht="11.25">
      <c r="A45" s="23" t="s">
        <v>247</v>
      </c>
      <c r="B45" s="23" t="s">
        <v>506</v>
      </c>
      <c r="C45" s="3"/>
      <c r="D45" s="23" t="s">
        <v>38</v>
      </c>
      <c r="E45" s="23"/>
    </row>
    <row r="46" spans="1:5" ht="11.25">
      <c r="A46" s="23" t="s">
        <v>248</v>
      </c>
      <c r="B46" s="3" t="s">
        <v>506</v>
      </c>
      <c r="C46" s="3"/>
      <c r="D46" s="23" t="s">
        <v>263</v>
      </c>
      <c r="E46" s="23" t="s">
        <v>506</v>
      </c>
    </row>
    <row r="47" spans="1:5" ht="11.25">
      <c r="A47" s="23" t="s">
        <v>511</v>
      </c>
      <c r="B47" s="3"/>
      <c r="C47" s="3"/>
      <c r="D47" s="23" t="s">
        <v>264</v>
      </c>
      <c r="E47" s="23" t="s">
        <v>506</v>
      </c>
    </row>
    <row r="48" spans="1:5" ht="11.25">
      <c r="A48" s="23"/>
      <c r="B48" s="3">
        <f>COUNTIF(B42:B47,"x")</f>
        <v>4</v>
      </c>
      <c r="C48" s="3"/>
      <c r="D48" s="23"/>
      <c r="E48" s="3">
        <f>COUNTIF(E42:E47,"x")</f>
        <v>4</v>
      </c>
    </row>
    <row r="49" spans="1:5" ht="11.25">
      <c r="A49" s="1" t="s">
        <v>10</v>
      </c>
      <c r="B49" s="3"/>
      <c r="C49" s="3"/>
      <c r="D49" s="1" t="s">
        <v>24</v>
      </c>
      <c r="E49" s="3"/>
    </row>
    <row r="50" spans="1:5" ht="11.25">
      <c r="A50" s="23" t="s">
        <v>360</v>
      </c>
      <c r="B50" s="23" t="s">
        <v>506</v>
      </c>
      <c r="C50" s="3"/>
      <c r="D50" s="23" t="s">
        <v>496</v>
      </c>
      <c r="E50" s="23" t="s">
        <v>506</v>
      </c>
    </row>
    <row r="51" spans="1:5" ht="11.25">
      <c r="A51" s="23" t="s">
        <v>361</v>
      </c>
      <c r="B51" s="23" t="s">
        <v>506</v>
      </c>
      <c r="C51" s="3"/>
      <c r="D51" s="23" t="s">
        <v>497</v>
      </c>
      <c r="E51" s="23" t="s">
        <v>506</v>
      </c>
    </row>
    <row r="52" spans="1:5" ht="11.25">
      <c r="A52" s="23" t="s">
        <v>362</v>
      </c>
      <c r="B52" s="23" t="s">
        <v>506</v>
      </c>
      <c r="C52" s="3"/>
      <c r="D52" s="23" t="s">
        <v>498</v>
      </c>
      <c r="E52" s="23" t="s">
        <v>506</v>
      </c>
    </row>
    <row r="53" spans="1:5" ht="11.25">
      <c r="A53" s="23" t="s">
        <v>363</v>
      </c>
      <c r="B53" s="23" t="s">
        <v>506</v>
      </c>
      <c r="C53" s="3"/>
      <c r="D53" s="23" t="s">
        <v>499</v>
      </c>
      <c r="E53" s="23"/>
    </row>
    <row r="54" spans="1:5" ht="11.25">
      <c r="A54" s="23" t="s">
        <v>364</v>
      </c>
      <c r="B54" s="23" t="s">
        <v>506</v>
      </c>
      <c r="C54" s="3"/>
      <c r="D54" s="23" t="s">
        <v>500</v>
      </c>
      <c r="E54" s="23"/>
    </row>
    <row r="55" spans="1:5" ht="11.25">
      <c r="A55" s="23" t="s">
        <v>365</v>
      </c>
      <c r="B55" s="23" t="s">
        <v>506</v>
      </c>
      <c r="C55" s="3"/>
      <c r="D55" s="23" t="s">
        <v>501</v>
      </c>
      <c r="E55" s="23" t="s">
        <v>506</v>
      </c>
    </row>
    <row r="56" spans="1:5" ht="11.25">
      <c r="A56" s="23"/>
      <c r="B56" s="23"/>
      <c r="C56" s="3"/>
      <c r="D56" s="23"/>
      <c r="E56" s="23"/>
    </row>
    <row r="57" spans="1:5" ht="11.25">
      <c r="A57" s="3"/>
      <c r="B57" s="3">
        <f>COUNTIF(B54:B56,"x")</f>
        <v>2</v>
      </c>
      <c r="C57" s="3"/>
      <c r="D57" s="3"/>
      <c r="E57" s="3">
        <f>COUNTIF(E50:E56,"x")</f>
        <v>4</v>
      </c>
    </row>
    <row r="58" spans="1:5" ht="11.25">
      <c r="A58" s="1" t="s">
        <v>11</v>
      </c>
      <c r="B58" s="3"/>
      <c r="C58" s="3"/>
      <c r="D58" s="1" t="s">
        <v>57</v>
      </c>
      <c r="E58" s="3"/>
    </row>
    <row r="59" spans="1:5" ht="11.25">
      <c r="A59" s="23" t="s">
        <v>189</v>
      </c>
      <c r="B59" s="23" t="s">
        <v>506</v>
      </c>
      <c r="C59" s="3"/>
      <c r="D59" s="23" t="s">
        <v>210</v>
      </c>
      <c r="E59" s="23"/>
    </row>
    <row r="60" spans="1:5" ht="11.25">
      <c r="A60" s="23" t="s">
        <v>190</v>
      </c>
      <c r="B60" s="23" t="s">
        <v>506</v>
      </c>
      <c r="C60" s="3"/>
      <c r="D60" s="23" t="s">
        <v>211</v>
      </c>
      <c r="E60" s="23"/>
    </row>
    <row r="61" spans="1:5" ht="11.25">
      <c r="A61" s="23" t="s">
        <v>35</v>
      </c>
      <c r="B61" s="23"/>
      <c r="C61" s="3"/>
      <c r="D61" s="23" t="s">
        <v>212</v>
      </c>
      <c r="E61" s="23"/>
    </row>
    <row r="62" spans="1:5" ht="11.25">
      <c r="A62" s="23" t="s">
        <v>191</v>
      </c>
      <c r="B62" s="23" t="s">
        <v>506</v>
      </c>
      <c r="C62" s="3"/>
      <c r="D62" s="23" t="s">
        <v>213</v>
      </c>
      <c r="E62" s="23"/>
    </row>
    <row r="63" spans="1:5" ht="11.25">
      <c r="A63" s="23" t="s">
        <v>192</v>
      </c>
      <c r="B63" s="23"/>
      <c r="C63" s="3"/>
      <c r="D63" s="3"/>
      <c r="E63" s="3"/>
    </row>
    <row r="64" spans="1:5" ht="11.25">
      <c r="A64" s="23" t="s">
        <v>193</v>
      </c>
      <c r="B64" s="23" t="s">
        <v>506</v>
      </c>
      <c r="C64" s="3"/>
      <c r="D64" s="3"/>
      <c r="E64" s="3"/>
    </row>
    <row r="65" spans="1:5" ht="11.25">
      <c r="A65" s="23" t="s">
        <v>194</v>
      </c>
      <c r="B65" s="23"/>
      <c r="C65" s="3"/>
      <c r="D65" s="3"/>
      <c r="E65" s="3"/>
    </row>
    <row r="66" spans="1:5" ht="11.25">
      <c r="A66" s="23" t="s">
        <v>209</v>
      </c>
      <c r="B66" s="23" t="s">
        <v>506</v>
      </c>
      <c r="C66" s="3"/>
      <c r="D66" s="3"/>
      <c r="E66" s="3"/>
    </row>
    <row r="67" spans="1:5" ht="11.25">
      <c r="A67" s="23"/>
      <c r="B67" s="3">
        <f>COUNTIF(B59:B65,"x")</f>
        <v>4</v>
      </c>
      <c r="C67" s="3"/>
      <c r="D67" s="3"/>
      <c r="E67" s="3">
        <f>COUNTIF(E59:E65,"x")</f>
        <v>0</v>
      </c>
    </row>
    <row r="68" spans="1:5" ht="11.25">
      <c r="A68" s="45" t="s">
        <v>18</v>
      </c>
      <c r="B68" s="45"/>
      <c r="C68" s="8"/>
      <c r="D68" s="45" t="s">
        <v>18</v>
      </c>
      <c r="E68" s="45"/>
    </row>
    <row r="69" spans="1:5" ht="11.25">
      <c r="A69" s="1" t="s">
        <v>12</v>
      </c>
      <c r="B69" s="3"/>
      <c r="C69" s="3"/>
      <c r="D69" s="1" t="s">
        <v>114</v>
      </c>
      <c r="E69" s="3"/>
    </row>
    <row r="70" spans="1:5" ht="11.25">
      <c r="A70" s="23" t="s">
        <v>430</v>
      </c>
      <c r="B70" s="23" t="s">
        <v>506</v>
      </c>
      <c r="C70" s="3"/>
      <c r="D70" s="3"/>
      <c r="E70" s="3"/>
    </row>
    <row r="71" spans="1:5" ht="11.25">
      <c r="A71" s="23" t="s">
        <v>431</v>
      </c>
      <c r="B71" s="23" t="s">
        <v>506</v>
      </c>
      <c r="C71" s="3"/>
      <c r="D71" s="3"/>
      <c r="E71" s="3"/>
    </row>
    <row r="72" spans="1:5" ht="11.25">
      <c r="A72" s="23" t="s">
        <v>432</v>
      </c>
      <c r="B72" s="23"/>
      <c r="C72" s="3"/>
      <c r="D72" s="3"/>
      <c r="E72" s="3"/>
    </row>
    <row r="73" spans="1:5" ht="11.25">
      <c r="A73" s="23" t="s">
        <v>433</v>
      </c>
      <c r="B73" s="23" t="s">
        <v>506</v>
      </c>
      <c r="C73" s="3"/>
      <c r="D73" s="3"/>
      <c r="E73" s="3"/>
    </row>
    <row r="74" spans="1:5" ht="11.25">
      <c r="A74" s="23" t="s">
        <v>434</v>
      </c>
      <c r="B74" s="3" t="s">
        <v>506</v>
      </c>
      <c r="C74" s="3"/>
      <c r="D74" s="3"/>
      <c r="E74" s="3"/>
    </row>
    <row r="75" spans="1:5" ht="11.25">
      <c r="A75" s="23" t="s">
        <v>435</v>
      </c>
      <c r="B75" s="3"/>
      <c r="C75" s="3"/>
      <c r="D75" s="3"/>
      <c r="E75" s="3">
        <f>SUM(E70:E74)</f>
        <v>0</v>
      </c>
    </row>
    <row r="76" spans="1:5" ht="11.25">
      <c r="A76" s="3"/>
      <c r="B76" s="3">
        <f>COUNTIF(B72:B75,"x")</f>
        <v>2</v>
      </c>
      <c r="C76" s="3"/>
      <c r="D76" s="3"/>
      <c r="E76" s="3"/>
    </row>
    <row r="77" spans="1:5" ht="11.25">
      <c r="A77" s="1" t="s">
        <v>391</v>
      </c>
      <c r="B77" s="3"/>
      <c r="C77" s="3"/>
      <c r="D77" s="1" t="s">
        <v>226</v>
      </c>
      <c r="E77" s="3"/>
    </row>
    <row r="78" spans="1:5" ht="11.25">
      <c r="A78" s="23" t="s">
        <v>393</v>
      </c>
      <c r="B78" s="23" t="s">
        <v>506</v>
      </c>
      <c r="C78" s="3"/>
      <c r="D78" s="23" t="s">
        <v>229</v>
      </c>
      <c r="E78" s="3" t="s">
        <v>506</v>
      </c>
    </row>
    <row r="79" spans="1:5" ht="11.25">
      <c r="A79" s="23" t="s">
        <v>214</v>
      </c>
      <c r="B79" s="23" t="s">
        <v>506</v>
      </c>
      <c r="C79" s="3"/>
      <c r="D79" s="23" t="s">
        <v>230</v>
      </c>
      <c r="E79" s="3"/>
    </row>
    <row r="80" spans="1:5" ht="11.25">
      <c r="A80" s="23" t="s">
        <v>36</v>
      </c>
      <c r="B80" s="23" t="s">
        <v>506</v>
      </c>
      <c r="C80" s="3"/>
      <c r="D80" s="23" t="s">
        <v>37</v>
      </c>
      <c r="E80" s="3"/>
    </row>
    <row r="81" spans="1:5" ht="11.25">
      <c r="A81" s="23" t="s">
        <v>394</v>
      </c>
      <c r="B81" s="23" t="s">
        <v>506</v>
      </c>
      <c r="C81" s="3"/>
      <c r="D81" s="23" t="s">
        <v>231</v>
      </c>
      <c r="E81" s="3"/>
    </row>
    <row r="82" spans="1:5" ht="11.25">
      <c r="A82" s="23" t="s">
        <v>395</v>
      </c>
      <c r="B82" s="3"/>
      <c r="C82" s="3"/>
      <c r="D82" s="3"/>
      <c r="E82" s="3"/>
    </row>
    <row r="83" spans="1:5" ht="11.25">
      <c r="A83" s="23" t="s">
        <v>401</v>
      </c>
      <c r="B83" s="3" t="s">
        <v>506</v>
      </c>
      <c r="C83" s="3"/>
      <c r="D83" s="3"/>
      <c r="E83" s="3"/>
    </row>
    <row r="84" spans="1:5" ht="11.25">
      <c r="A84" s="3"/>
      <c r="B84" s="3">
        <f>COUNTIF(B78:B83,"x")</f>
        <v>5</v>
      </c>
      <c r="C84" s="3"/>
      <c r="D84" s="3"/>
      <c r="E84" s="3">
        <f>SUM(E78:E83)</f>
        <v>0</v>
      </c>
    </row>
  </sheetData>
  <sheetProtection/>
  <mergeCells count="4">
    <mergeCell ref="A1:B1"/>
    <mergeCell ref="D1:E1"/>
    <mergeCell ref="A68:B68"/>
    <mergeCell ref="D68:E68"/>
  </mergeCells>
  <printOptions horizontalCentered="1" verticalCentered="1"/>
  <pageMargins left="0.3937007874015748" right="0.3937007874015748" top="0.3937007874015748" bottom="0.3937007874015748" header="0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6"/>
  <sheetViews>
    <sheetView showZeros="0" zoomScalePageLayoutView="0" workbookViewId="0" topLeftCell="A1">
      <selection activeCell="B5" sqref="B5"/>
    </sheetView>
  </sheetViews>
  <sheetFormatPr defaultColWidth="11.421875" defaultRowHeight="12.75"/>
  <cols>
    <col min="1" max="1" width="21.7109375" style="43" bestFit="1" customWidth="1"/>
    <col min="2" max="2" width="26.7109375" style="0" customWidth="1"/>
  </cols>
  <sheetData>
    <row r="1" spans="1:2" ht="87" customHeight="1">
      <c r="A1" s="35" t="str">
        <f>TRIVIAL!A2</f>
        <v>ALUMNO/A</v>
      </c>
      <c r="B1" s="31" t="s">
        <v>521</v>
      </c>
    </row>
    <row r="2" ht="12.75">
      <c r="A2" s="42" t="s">
        <v>522</v>
      </c>
    </row>
    <row r="3" spans="1:2" ht="12.75">
      <c r="A3" s="43" t="str">
        <f>TRIVIAL!A10</f>
        <v>GABRIEL T.</v>
      </c>
      <c r="B3" t="str">
        <f>TRIVIAL!B10</f>
        <v>X</v>
      </c>
    </row>
    <row r="4" spans="1:2" ht="12.75">
      <c r="A4" s="43" t="str">
        <f>TRIVIAL!A11</f>
        <v>ÁNGELA C.</v>
      </c>
      <c r="B4" t="str">
        <f>TRIVIAL!B11</f>
        <v>X</v>
      </c>
    </row>
    <row r="5" spans="1:2" ht="12.75">
      <c r="A5" s="43" t="str">
        <f>TRIVIAL!A12</f>
        <v>ÁLVARO </v>
      </c>
      <c r="B5" t="str">
        <f>TRIVIAL!B12</f>
        <v>X</v>
      </c>
    </row>
    <row r="6" spans="1:2" ht="12.75">
      <c r="A6" s="43" t="str">
        <f>TRIVIAL!A13</f>
        <v>JOU GALDÓS</v>
      </c>
      <c r="B6" t="str">
        <f>TRIVIAL!B13</f>
        <v>X</v>
      </c>
    </row>
    <row r="8" spans="1:2" ht="12.75">
      <c r="A8" s="43" t="str">
        <f>GYMKHANA!A12</f>
        <v>SARA ORUE</v>
      </c>
      <c r="B8">
        <f>GYMKHANA!B12</f>
        <v>0</v>
      </c>
    </row>
    <row r="9" spans="1:2" ht="12.75">
      <c r="A9" s="43" t="str">
        <f>GYMKHANA!A13</f>
        <v>RAQUEL PALACIO</v>
      </c>
      <c r="B9" t="str">
        <f>GYMKHANA!B13</f>
        <v>X</v>
      </c>
    </row>
    <row r="10" spans="1:2" ht="12.75">
      <c r="A10" s="43" t="str">
        <f>GYMKHANA!A14</f>
        <v>JENI</v>
      </c>
      <c r="B10" t="str">
        <f>GYMKHANA!B14</f>
        <v>X</v>
      </c>
    </row>
    <row r="11" spans="1:2" ht="12.75">
      <c r="A11" s="43" t="str">
        <f>GYMKHANA!A15</f>
        <v>CAROLINA PÉREZ</v>
      </c>
      <c r="B11" t="str">
        <f>GYMKHANA!B15</f>
        <v>X</v>
      </c>
    </row>
    <row r="12" spans="1:2" ht="12.75">
      <c r="A12" s="43" t="str">
        <f>GYMKHANA!A16</f>
        <v>ÁNGELA DE LA TORRE</v>
      </c>
      <c r="B12" t="str">
        <f>GYMKHANA!B16</f>
        <v>X</v>
      </c>
    </row>
    <row r="13" spans="1:2" ht="12.75">
      <c r="A13" s="43" t="str">
        <f>GYMKHANA!A17</f>
        <v>IRENE CAMINI</v>
      </c>
      <c r="B13" t="str">
        <f>GYMKHANA!B17</f>
        <v>X</v>
      </c>
    </row>
    <row r="14" spans="1:2" ht="12.75">
      <c r="A14" s="43" t="str">
        <f>GYMKHANA!A18</f>
        <v>IVA MAZA</v>
      </c>
      <c r="B14">
        <f>GYMKHANA!B18</f>
        <v>0</v>
      </c>
    </row>
    <row r="15" spans="1:2" ht="12.75">
      <c r="A15" s="43" t="str">
        <f>GYMKHANA!A19</f>
        <v>LUIS MANUEL</v>
      </c>
      <c r="B15" t="str">
        <f>GYMKHANA!B19</f>
        <v>X</v>
      </c>
    </row>
    <row r="16" spans="1:2" ht="12.75">
      <c r="A16" s="43" t="str">
        <f>GYMKHANA!A20</f>
        <v>ADRIAN GUTIÉRREZ</v>
      </c>
      <c r="B16" t="str">
        <f>GYMKHANA!B20</f>
        <v>X</v>
      </c>
    </row>
    <row r="18" spans="1:2" ht="12.75">
      <c r="A18" s="43" t="str">
        <f>ARTE!A12</f>
        <v>ALEJANDRO R.</v>
      </c>
      <c r="B18" t="str">
        <f>ARTE!B12</f>
        <v>x</v>
      </c>
    </row>
    <row r="19" spans="1:2" ht="12.75">
      <c r="A19" s="43" t="str">
        <f>ARTE!A13</f>
        <v>CAROLINA CAGIGAS</v>
      </c>
      <c r="B19">
        <f>ARTE!B13</f>
        <v>0</v>
      </c>
    </row>
    <row r="20" spans="1:2" ht="12.75">
      <c r="A20" s="43">
        <f>ARTE!A14</f>
        <v>0</v>
      </c>
      <c r="B20">
        <f>ARTE!B14</f>
        <v>0</v>
      </c>
    </row>
    <row r="22" spans="1:2" ht="12.75">
      <c r="A22" s="43" t="str">
        <f>MULTIDEPORTE!A13</f>
        <v>JAIME VELÁZQUEZ</v>
      </c>
      <c r="B22" t="str">
        <f>MULTIDEPORTE!B13</f>
        <v>X</v>
      </c>
    </row>
    <row r="23" spans="1:2" ht="12.75">
      <c r="A23" s="43" t="str">
        <f>MULTIDEPORTE!A14</f>
        <v>VICTOR GUTIÉRREZ</v>
      </c>
      <c r="B23" t="str">
        <f>MULTIDEPORTE!B14</f>
        <v>X</v>
      </c>
    </row>
    <row r="24" spans="1:2" ht="12.75">
      <c r="A24" s="43" t="str">
        <f>MULTIDEPORTE!A15</f>
        <v>ADRIAN GUTIÉRREZ</v>
      </c>
      <c r="B24" t="str">
        <f>MULTIDEPORTE!B15</f>
        <v>X</v>
      </c>
    </row>
    <row r="25" spans="1:2" ht="12.75">
      <c r="A25" s="43" t="str">
        <f>MULTIDEPORTE!A16</f>
        <v>JORGE USLE</v>
      </c>
      <c r="B25" t="str">
        <f>MULTIDEPORTE!B16</f>
        <v>X</v>
      </c>
    </row>
    <row r="26" spans="1:2" ht="12.75">
      <c r="A26" s="43" t="str">
        <f>MULTIDEPORTE!A17</f>
        <v>ADRIAN PUMAREJO</v>
      </c>
      <c r="B26" t="str">
        <f>MULTIDEPORTE!B17</f>
        <v>X</v>
      </c>
    </row>
    <row r="27" spans="1:2" ht="12.75">
      <c r="A27" s="43" t="str">
        <f>MULTIDEPORTE!A18</f>
        <v>DIEGO</v>
      </c>
      <c r="B27" t="str">
        <f>MULTIDEPORTE!B18</f>
        <v>X</v>
      </c>
    </row>
    <row r="28" spans="1:2" ht="12.75">
      <c r="A28" s="43" t="str">
        <f>MULTIDEPORTE!A19</f>
        <v>JOSÉ ALBERTO</v>
      </c>
      <c r="B28" t="str">
        <f>MULTIDEPORTE!B19</f>
        <v>X</v>
      </c>
    </row>
    <row r="30" spans="1:2" ht="12.75">
      <c r="A30" s="43" t="str">
        <f>'JUEGOS DE MESA'!A12</f>
        <v>MARÍA ZORRILLA</v>
      </c>
      <c r="B30" t="str">
        <f>'JUEGOS DE MESA'!B12</f>
        <v>X</v>
      </c>
    </row>
    <row r="31" spans="1:2" ht="12.75">
      <c r="A31" s="43" t="str">
        <f>'JUEGOS DE MESA'!A13</f>
        <v>TANIA GLEZ.</v>
      </c>
      <c r="B31">
        <f>'JUEGOS DE MESA'!B13</f>
        <v>0</v>
      </c>
    </row>
    <row r="32" spans="1:2" ht="12.75">
      <c r="A32" s="43" t="str">
        <f>'JUEGOS DE MESA'!A14</f>
        <v>MARÍA FALLANZA</v>
      </c>
      <c r="B32" t="str">
        <f>'JUEGOS DE MESA'!B14</f>
        <v>X</v>
      </c>
    </row>
    <row r="34" spans="1:2" ht="12.75">
      <c r="A34" s="43" t="str">
        <f>KARAOKE!A9</f>
        <v>ÁNGELA VICARIO</v>
      </c>
      <c r="B34" t="str">
        <f>KARAOKE!B9</f>
        <v>X</v>
      </c>
    </row>
    <row r="35" spans="1:2" ht="12.75">
      <c r="A35" s="43" t="str">
        <f>KARAOKE!A10</f>
        <v>DIANA</v>
      </c>
      <c r="B35">
        <f>KARAOKE!B10</f>
        <v>0</v>
      </c>
    </row>
    <row r="36" spans="1:2" ht="12.75">
      <c r="A36" s="43">
        <f>KARAOKE!A11</f>
        <v>0</v>
      </c>
      <c r="B36">
        <f>KARAOKE!B11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28">
      <selection activeCell="E61" sqref="E61"/>
    </sheetView>
  </sheetViews>
  <sheetFormatPr defaultColWidth="11.421875" defaultRowHeight="12.75"/>
  <cols>
    <col min="1" max="1" width="30.00390625" style="4" bestFit="1" customWidth="1"/>
    <col min="2" max="2" width="10.7109375" style="4" customWidth="1"/>
    <col min="3" max="3" width="11.421875" style="4" customWidth="1"/>
    <col min="4" max="4" width="23.28125" style="4" bestFit="1" customWidth="1"/>
    <col min="5" max="5" width="11.7109375" style="4" customWidth="1"/>
    <col min="6" max="16384" width="11.421875" style="4" customWidth="1"/>
  </cols>
  <sheetData>
    <row r="1" spans="1:5" ht="11.25" customHeight="1">
      <c r="A1" s="46" t="s">
        <v>19</v>
      </c>
      <c r="B1" s="47"/>
      <c r="C1" s="3"/>
      <c r="D1" s="46" t="s">
        <v>19</v>
      </c>
      <c r="E1" s="47"/>
    </row>
    <row r="2" spans="1:5" ht="45">
      <c r="A2" s="1" t="s">
        <v>0</v>
      </c>
      <c r="B2" s="2" t="s">
        <v>3</v>
      </c>
      <c r="C2" s="3"/>
      <c r="D2" s="1" t="s">
        <v>0</v>
      </c>
      <c r="E2" s="2" t="s">
        <v>3</v>
      </c>
    </row>
    <row r="3" spans="1:5" ht="11.25">
      <c r="A3" s="1" t="s">
        <v>2</v>
      </c>
      <c r="B3" s="3"/>
      <c r="C3" s="3"/>
      <c r="D3" s="1" t="s">
        <v>13</v>
      </c>
      <c r="E3" s="3"/>
    </row>
    <row r="4" spans="1:5" ht="11.25">
      <c r="A4" s="23" t="s">
        <v>490</v>
      </c>
      <c r="B4" s="3"/>
      <c r="C4" s="3"/>
      <c r="D4" s="23" t="s">
        <v>294</v>
      </c>
      <c r="E4" s="3" t="s">
        <v>506</v>
      </c>
    </row>
    <row r="5" spans="1:5" ht="11.25">
      <c r="A5" s="23" t="s">
        <v>154</v>
      </c>
      <c r="B5" s="3" t="s">
        <v>506</v>
      </c>
      <c r="C5" s="3"/>
      <c r="D5" s="23" t="s">
        <v>298</v>
      </c>
      <c r="E5" s="3" t="s">
        <v>506</v>
      </c>
    </row>
    <row r="6" spans="1:5" ht="11.25">
      <c r="A6" s="23"/>
      <c r="B6" s="3"/>
      <c r="C6" s="3"/>
      <c r="D6" s="23" t="s">
        <v>299</v>
      </c>
      <c r="E6" s="3" t="s">
        <v>506</v>
      </c>
    </row>
    <row r="7" spans="1:5" ht="11.25">
      <c r="A7" s="3"/>
      <c r="B7" s="3"/>
      <c r="C7" s="3"/>
      <c r="D7" s="3"/>
      <c r="E7" s="3"/>
    </row>
    <row r="8" spans="1:5" ht="11.25">
      <c r="A8" s="3"/>
      <c r="B8" s="3"/>
      <c r="C8" s="3"/>
      <c r="D8" s="3"/>
      <c r="E8" s="3"/>
    </row>
    <row r="9" spans="1:5" ht="11.25">
      <c r="A9" s="3"/>
      <c r="B9" s="3"/>
      <c r="C9" s="3"/>
      <c r="D9" s="3"/>
      <c r="E9" s="3"/>
    </row>
    <row r="10" spans="1:5" ht="11.25">
      <c r="A10" s="3"/>
      <c r="B10" s="3">
        <f>COUNTIF(B4:B9,"x")</f>
        <v>1</v>
      </c>
      <c r="C10" s="3"/>
      <c r="D10" s="3"/>
      <c r="E10" s="3">
        <f>COUNTIF(E4:E9,"x")</f>
        <v>3</v>
      </c>
    </row>
    <row r="11" spans="1:5" ht="11.25">
      <c r="A11" s="1" t="s">
        <v>4</v>
      </c>
      <c r="B11" s="3"/>
      <c r="C11" s="3"/>
      <c r="D11" s="1" t="s">
        <v>16</v>
      </c>
      <c r="E11" s="3"/>
    </row>
    <row r="12" spans="1:5" ht="11.25">
      <c r="A12" s="23" t="s">
        <v>135</v>
      </c>
      <c r="B12" s="3" t="s">
        <v>504</v>
      </c>
      <c r="C12" s="3"/>
      <c r="D12" s="23" t="s">
        <v>332</v>
      </c>
      <c r="E12" s="23" t="s">
        <v>506</v>
      </c>
    </row>
    <row r="13" spans="1:5" ht="11.25">
      <c r="A13" s="23" t="s">
        <v>136</v>
      </c>
      <c r="B13" s="3"/>
      <c r="C13" s="3"/>
      <c r="D13" s="23" t="s">
        <v>333</v>
      </c>
      <c r="E13" s="23" t="s">
        <v>506</v>
      </c>
    </row>
    <row r="14" spans="1:5" ht="11.25">
      <c r="A14" s="3"/>
      <c r="B14" s="3"/>
      <c r="C14" s="3"/>
      <c r="D14" s="23" t="s">
        <v>507</v>
      </c>
      <c r="E14" s="23" t="s">
        <v>506</v>
      </c>
    </row>
    <row r="15" spans="1:5" ht="11.25">
      <c r="A15" s="3"/>
      <c r="B15" s="3">
        <f>COUNTIF(B12:B14,"x")</f>
        <v>1</v>
      </c>
      <c r="C15" s="3"/>
      <c r="D15" s="3"/>
      <c r="E15" s="3">
        <f>COUNTIF(E12:E14,"x")</f>
        <v>3</v>
      </c>
    </row>
    <row r="16" spans="1:5" ht="11.25">
      <c r="A16" s="1" t="s">
        <v>5</v>
      </c>
      <c r="B16" s="3"/>
      <c r="C16" s="3"/>
      <c r="D16" s="1" t="s">
        <v>15</v>
      </c>
      <c r="E16" s="3"/>
    </row>
    <row r="17" spans="1:5" ht="11.25">
      <c r="A17" s="23" t="s">
        <v>173</v>
      </c>
      <c r="B17" s="23" t="s">
        <v>504</v>
      </c>
      <c r="C17" s="3"/>
      <c r="D17" s="24" t="s">
        <v>487</v>
      </c>
      <c r="E17" s="23" t="s">
        <v>506</v>
      </c>
    </row>
    <row r="18" spans="1:5" ht="11.25">
      <c r="A18" s="23" t="s">
        <v>174</v>
      </c>
      <c r="B18" s="23" t="s">
        <v>504</v>
      </c>
      <c r="C18" s="3"/>
      <c r="D18" s="24" t="s">
        <v>488</v>
      </c>
      <c r="E18" s="23" t="s">
        <v>506</v>
      </c>
    </row>
    <row r="19" spans="1:5" ht="11.25">
      <c r="A19" s="23"/>
      <c r="B19" s="23"/>
      <c r="C19" s="3"/>
      <c r="D19" s="24" t="s">
        <v>489</v>
      </c>
      <c r="E19" s="23"/>
    </row>
    <row r="20" spans="1:5" ht="11.25">
      <c r="A20" s="3"/>
      <c r="B20" s="3"/>
      <c r="C20" s="3"/>
      <c r="D20" s="24"/>
      <c r="E20" s="23"/>
    </row>
    <row r="21" spans="1:5" ht="11.25">
      <c r="A21" s="3"/>
      <c r="B21" s="3"/>
      <c r="C21" s="3"/>
      <c r="D21" s="24"/>
      <c r="E21" s="23"/>
    </row>
    <row r="22" spans="1:5" ht="11.25">
      <c r="A22" s="3"/>
      <c r="B22" s="3">
        <f>COUNTIF(B17:B21,"x")</f>
        <v>2</v>
      </c>
      <c r="C22" s="3"/>
      <c r="D22" s="24"/>
      <c r="E22" s="23"/>
    </row>
    <row r="23" spans="1:5" ht="11.25">
      <c r="A23" s="1" t="s">
        <v>6</v>
      </c>
      <c r="B23" s="3"/>
      <c r="C23" s="3"/>
      <c r="D23" s="23"/>
      <c r="E23" s="23"/>
    </row>
    <row r="24" spans="1:5" ht="11.25">
      <c r="A24" s="23" t="s">
        <v>455</v>
      </c>
      <c r="B24" s="23"/>
      <c r="C24" s="3"/>
      <c r="D24" s="3"/>
      <c r="E24" s="3">
        <f>COUNTIF(E19:E23,"x")</f>
        <v>0</v>
      </c>
    </row>
    <row r="25" spans="1:5" ht="11.25">
      <c r="A25" s="23" t="s">
        <v>456</v>
      </c>
      <c r="B25" s="23" t="s">
        <v>504</v>
      </c>
      <c r="C25" s="3"/>
      <c r="D25" s="1" t="s">
        <v>14</v>
      </c>
      <c r="E25" s="3"/>
    </row>
    <row r="26" spans="1:5" ht="11.25">
      <c r="A26" s="23" t="s">
        <v>505</v>
      </c>
      <c r="B26" s="23" t="s">
        <v>506</v>
      </c>
      <c r="C26" s="3"/>
      <c r="D26" s="23" t="s">
        <v>346</v>
      </c>
      <c r="E26" s="23"/>
    </row>
    <row r="27" spans="1:5" ht="11.25">
      <c r="A27" s="23"/>
      <c r="B27" s="23"/>
      <c r="C27" s="3"/>
      <c r="D27" s="23" t="s">
        <v>347</v>
      </c>
      <c r="E27" s="23" t="s">
        <v>506</v>
      </c>
    </row>
    <row r="28" spans="1:5" ht="11.25">
      <c r="A28" s="23"/>
      <c r="B28" s="23"/>
      <c r="C28" s="3"/>
      <c r="D28" s="3"/>
      <c r="E28" s="3"/>
    </row>
    <row r="29" spans="1:5" ht="11.25">
      <c r="A29" s="23"/>
      <c r="B29" s="23"/>
      <c r="C29" s="3"/>
      <c r="D29" s="3"/>
      <c r="E29" s="3"/>
    </row>
    <row r="30" spans="1:5" ht="11.25">
      <c r="A30" s="23"/>
      <c r="B30" s="23"/>
      <c r="C30" s="3"/>
      <c r="D30" s="3"/>
      <c r="E30" s="3">
        <f>COUNTIF(E26:E29,"x")</f>
        <v>1</v>
      </c>
    </row>
    <row r="31" spans="1:5" ht="11.25">
      <c r="A31" s="23"/>
      <c r="B31" s="23"/>
      <c r="C31" s="3"/>
      <c r="D31" s="1" t="s">
        <v>23</v>
      </c>
      <c r="E31" s="3"/>
    </row>
    <row r="32" spans="1:5" ht="11.25">
      <c r="A32" s="3"/>
      <c r="B32" s="3">
        <f>COUNTIF(B24:B31,"x")</f>
        <v>2</v>
      </c>
      <c r="C32" s="3"/>
      <c r="D32" s="23" t="s">
        <v>265</v>
      </c>
      <c r="E32" s="23"/>
    </row>
    <row r="33" spans="1:5" ht="11.25">
      <c r="A33" s="1" t="s">
        <v>7</v>
      </c>
      <c r="B33" s="3"/>
      <c r="C33" s="3"/>
      <c r="D33" s="23" t="s">
        <v>266</v>
      </c>
      <c r="E33" s="23" t="s">
        <v>506</v>
      </c>
    </row>
    <row r="34" spans="1:5" ht="11.25">
      <c r="A34" s="23" t="s">
        <v>242</v>
      </c>
      <c r="B34" s="23" t="s">
        <v>506</v>
      </c>
      <c r="C34" s="3"/>
      <c r="D34" s="23" t="s">
        <v>48</v>
      </c>
      <c r="E34" s="23" t="s">
        <v>506</v>
      </c>
    </row>
    <row r="35" spans="1:5" ht="11.25">
      <c r="A35" s="23" t="s">
        <v>243</v>
      </c>
      <c r="B35" s="23"/>
      <c r="C35" s="3"/>
      <c r="D35" s="23" t="s">
        <v>27</v>
      </c>
      <c r="E35" s="23" t="s">
        <v>506</v>
      </c>
    </row>
    <row r="36" spans="1:5" ht="11.25">
      <c r="A36" s="3"/>
      <c r="B36" s="3"/>
      <c r="C36" s="3"/>
      <c r="D36" s="23" t="s">
        <v>267</v>
      </c>
      <c r="E36" s="23" t="s">
        <v>506</v>
      </c>
    </row>
    <row r="37" spans="1:5" ht="11.25">
      <c r="A37" s="3"/>
      <c r="B37" s="3">
        <f>COUNTIF(B34:B36,"x")</f>
        <v>1</v>
      </c>
      <c r="C37" s="3"/>
      <c r="D37" s="23" t="s">
        <v>268</v>
      </c>
      <c r="E37" s="23"/>
    </row>
    <row r="38" spans="1:5" ht="11.25">
      <c r="A38" s="1" t="s">
        <v>10</v>
      </c>
      <c r="B38" s="3"/>
      <c r="C38" s="3"/>
      <c r="D38" s="23" t="s">
        <v>39</v>
      </c>
      <c r="E38" s="23" t="s">
        <v>506</v>
      </c>
    </row>
    <row r="39" spans="1:5" ht="11.25">
      <c r="A39" s="23" t="s">
        <v>366</v>
      </c>
      <c r="B39" s="23"/>
      <c r="C39" s="3"/>
      <c r="D39" s="23"/>
      <c r="E39" s="3"/>
    </row>
    <row r="40" spans="1:5" ht="11.25">
      <c r="A40" s="23" t="s">
        <v>367</v>
      </c>
      <c r="B40" s="23"/>
      <c r="C40" s="3"/>
      <c r="D40" s="3"/>
      <c r="E40" s="3">
        <f>COUNTIF(E32:E39,"x")</f>
        <v>5</v>
      </c>
    </row>
    <row r="41" spans="1:5" ht="11.25">
      <c r="A41" s="23"/>
      <c r="B41" s="23"/>
      <c r="C41" s="3"/>
      <c r="D41" s="1" t="s">
        <v>55</v>
      </c>
      <c r="E41" s="3"/>
    </row>
    <row r="42" spans="1:5" ht="11.25">
      <c r="A42" s="23"/>
      <c r="B42" s="23"/>
      <c r="C42" s="3"/>
      <c r="D42" s="23" t="s">
        <v>83</v>
      </c>
      <c r="E42" s="3" t="s">
        <v>506</v>
      </c>
    </row>
    <row r="43" spans="1:5" ht="11.25">
      <c r="A43" s="3"/>
      <c r="B43" s="29">
        <f>COUNTIF(B39:B42,"x")</f>
        <v>0</v>
      </c>
      <c r="C43" s="3"/>
      <c r="D43" s="23" t="s">
        <v>84</v>
      </c>
      <c r="E43" s="3" t="s">
        <v>506</v>
      </c>
    </row>
    <row r="44" spans="1:5" ht="11.25">
      <c r="A44" s="1" t="s">
        <v>11</v>
      </c>
      <c r="B44" s="3"/>
      <c r="C44" s="3"/>
      <c r="D44" s="23" t="s">
        <v>277</v>
      </c>
      <c r="E44" s="3" t="s">
        <v>506</v>
      </c>
    </row>
    <row r="45" spans="1:5" ht="11.25">
      <c r="A45" s="23" t="s">
        <v>195</v>
      </c>
      <c r="B45" s="23"/>
      <c r="C45" s="3"/>
      <c r="D45" s="23"/>
      <c r="E45" s="3"/>
    </row>
    <row r="46" spans="1:5" ht="11.25">
      <c r="A46" s="23" t="s">
        <v>31</v>
      </c>
      <c r="B46" s="23"/>
      <c r="C46" s="3"/>
      <c r="D46" s="23"/>
      <c r="E46" s="3"/>
    </row>
    <row r="47" spans="1:5" ht="11.25">
      <c r="A47" s="23"/>
      <c r="B47" s="23"/>
      <c r="C47" s="3"/>
      <c r="D47" s="23"/>
      <c r="E47" s="3"/>
    </row>
    <row r="48" spans="1:5" ht="11.25">
      <c r="A48" s="3"/>
      <c r="B48" s="3">
        <f>COUNTIF(B45:B47,"x")</f>
        <v>0</v>
      </c>
      <c r="C48" s="3"/>
      <c r="D48" s="23"/>
      <c r="E48" s="3"/>
    </row>
    <row r="49" spans="1:5" ht="11.25">
      <c r="A49" s="1" t="s">
        <v>12</v>
      </c>
      <c r="B49" s="3"/>
      <c r="C49" s="3"/>
      <c r="D49" s="3"/>
      <c r="E49" s="3">
        <f>COUNTIF(E42:E48,"x")</f>
        <v>3</v>
      </c>
    </row>
    <row r="50" spans="1:5" ht="11.25">
      <c r="A50" s="23" t="s">
        <v>436</v>
      </c>
      <c r="B50" s="23" t="s">
        <v>506</v>
      </c>
      <c r="C50" s="3"/>
      <c r="D50" s="1" t="s">
        <v>61</v>
      </c>
      <c r="E50" s="3"/>
    </row>
    <row r="51" spans="1:5" ht="11.25">
      <c r="A51" s="23" t="s">
        <v>437</v>
      </c>
      <c r="B51" s="23" t="s">
        <v>506</v>
      </c>
      <c r="C51" s="3"/>
      <c r="D51" s="23" t="s">
        <v>214</v>
      </c>
      <c r="E51" s="23" t="s">
        <v>506</v>
      </c>
    </row>
    <row r="52" spans="1:5" ht="11.25">
      <c r="A52" s="23"/>
      <c r="B52" s="23"/>
      <c r="C52" s="3"/>
      <c r="D52" s="23" t="s">
        <v>215</v>
      </c>
      <c r="E52" s="23" t="s">
        <v>506</v>
      </c>
    </row>
    <row r="53" spans="1:5" ht="11.25">
      <c r="A53" s="3"/>
      <c r="B53" s="3">
        <f>COUNTIF(B50:B52,"x")</f>
        <v>2</v>
      </c>
      <c r="C53" s="3"/>
      <c r="D53" s="23" t="s">
        <v>216</v>
      </c>
      <c r="E53" s="23"/>
    </row>
    <row r="54" spans="1:5" ht="11.25">
      <c r="A54" s="3"/>
      <c r="B54" s="3"/>
      <c r="C54" s="3"/>
      <c r="D54" s="23" t="s">
        <v>29</v>
      </c>
      <c r="E54" s="23" t="s">
        <v>506</v>
      </c>
    </row>
    <row r="55" spans="1:5" ht="11.25">
      <c r="A55" s="1" t="s">
        <v>391</v>
      </c>
      <c r="B55" s="23"/>
      <c r="C55" s="3"/>
      <c r="D55" s="23" t="s">
        <v>217</v>
      </c>
      <c r="E55" s="23" t="s">
        <v>506</v>
      </c>
    </row>
    <row r="56" spans="1:5" ht="11.25">
      <c r="A56" s="23" t="s">
        <v>402</v>
      </c>
      <c r="B56" s="23"/>
      <c r="C56" s="3"/>
      <c r="D56" s="23" t="s">
        <v>208</v>
      </c>
      <c r="E56" s="23" t="s">
        <v>506</v>
      </c>
    </row>
    <row r="57" spans="1:5" ht="11.25">
      <c r="A57" s="23" t="s">
        <v>396</v>
      </c>
      <c r="B57" s="23"/>
      <c r="C57" s="3"/>
      <c r="D57" s="23" t="s">
        <v>218</v>
      </c>
      <c r="E57" s="23" t="s">
        <v>506</v>
      </c>
    </row>
    <row r="58" spans="1:5" ht="11.25">
      <c r="A58" s="23"/>
      <c r="B58" s="23"/>
      <c r="C58" s="3"/>
      <c r="D58" s="23" t="s">
        <v>45</v>
      </c>
      <c r="E58" s="23" t="s">
        <v>506</v>
      </c>
    </row>
    <row r="59" spans="1:5" ht="11.25">
      <c r="A59" s="23"/>
      <c r="B59" s="23">
        <f>COUNTIF(B56:B58,"x")</f>
        <v>0</v>
      </c>
      <c r="C59" s="3"/>
      <c r="D59" s="23" t="s">
        <v>219</v>
      </c>
      <c r="E59" s="23"/>
    </row>
    <row r="60" spans="4:5" ht="11.25">
      <c r="D60" s="3"/>
      <c r="E60" s="3"/>
    </row>
    <row r="61" spans="4:5" ht="11.25">
      <c r="D61" s="3"/>
      <c r="E61" s="3">
        <f>COUNTIF(E51:E60,"x")</f>
        <v>7</v>
      </c>
    </row>
  </sheetData>
  <sheetProtection/>
  <mergeCells count="2">
    <mergeCell ref="A1:B1"/>
    <mergeCell ref="D1:E1"/>
  </mergeCells>
  <printOptions horizontalCentered="1" verticalCentered="1"/>
  <pageMargins left="0.3937007874015748" right="0.3937007874015748" top="0.3937007874015748" bottom="0.3937007874015748" header="0" footer="0"/>
  <pageSetup horizontalDpi="360" verticalDpi="36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58">
      <selection activeCell="D61" sqref="D61:D68"/>
    </sheetView>
  </sheetViews>
  <sheetFormatPr defaultColWidth="11.421875" defaultRowHeight="12.75"/>
  <cols>
    <col min="1" max="1" width="30.00390625" style="4" bestFit="1" customWidth="1"/>
    <col min="2" max="2" width="10.7109375" style="4" customWidth="1"/>
    <col min="3" max="3" width="11.421875" style="4" customWidth="1"/>
    <col min="4" max="4" width="23.28125" style="4" bestFit="1" customWidth="1"/>
    <col min="5" max="5" width="11.7109375" style="4" customWidth="1"/>
    <col min="6" max="16384" width="11.421875" style="4" customWidth="1"/>
  </cols>
  <sheetData>
    <row r="1" spans="1:5" ht="11.25" customHeight="1">
      <c r="A1" s="44" t="s">
        <v>20</v>
      </c>
      <c r="B1" s="44"/>
      <c r="C1" s="3"/>
      <c r="D1" s="44" t="s">
        <v>20</v>
      </c>
      <c r="E1" s="44"/>
    </row>
    <row r="2" spans="1:5" ht="35.25" customHeight="1">
      <c r="A2" s="1" t="s">
        <v>0</v>
      </c>
      <c r="B2" s="5" t="s">
        <v>3</v>
      </c>
      <c r="C2" s="3"/>
      <c r="D2" s="1" t="s">
        <v>0</v>
      </c>
      <c r="E2" s="5" t="s">
        <v>3</v>
      </c>
    </row>
    <row r="3" spans="1:5" ht="11.25">
      <c r="A3" s="1" t="s">
        <v>2</v>
      </c>
      <c r="B3" s="3"/>
      <c r="C3" s="3"/>
      <c r="D3" s="1" t="s">
        <v>13</v>
      </c>
      <c r="E3" s="3"/>
    </row>
    <row r="4" spans="1:5" ht="11.25">
      <c r="A4" s="23" t="s">
        <v>155</v>
      </c>
      <c r="B4" s="23" t="s">
        <v>506</v>
      </c>
      <c r="C4" s="3"/>
      <c r="D4" s="23" t="s">
        <v>289</v>
      </c>
      <c r="E4" s="23" t="s">
        <v>506</v>
      </c>
    </row>
    <row r="5" spans="1:5" ht="11.25">
      <c r="A5" s="23" t="s">
        <v>156</v>
      </c>
      <c r="B5" s="23" t="s">
        <v>506</v>
      </c>
      <c r="C5" s="3"/>
      <c r="D5" s="23" t="s">
        <v>291</v>
      </c>
      <c r="E5" s="23" t="s">
        <v>506</v>
      </c>
    </row>
    <row r="6" spans="1:5" ht="11.25">
      <c r="A6" s="23" t="s">
        <v>157</v>
      </c>
      <c r="B6" s="23" t="s">
        <v>506</v>
      </c>
      <c r="C6" s="3"/>
      <c r="D6" s="23" t="s">
        <v>290</v>
      </c>
      <c r="E6" s="23"/>
    </row>
    <row r="7" spans="1:5" ht="11.25">
      <c r="A7" s="23" t="s">
        <v>158</v>
      </c>
      <c r="B7" s="23" t="s">
        <v>506</v>
      </c>
      <c r="C7" s="3"/>
      <c r="D7" s="23" t="s">
        <v>292</v>
      </c>
      <c r="E7" s="23"/>
    </row>
    <row r="8" spans="1:5" ht="11.25">
      <c r="A8" s="23"/>
      <c r="B8" s="23"/>
      <c r="C8" s="3"/>
      <c r="D8" s="23" t="s">
        <v>295</v>
      </c>
      <c r="E8" s="3"/>
    </row>
    <row r="9" spans="1:5" ht="11.25">
      <c r="A9" s="23"/>
      <c r="B9" s="23"/>
      <c r="C9" s="3"/>
      <c r="D9" s="23" t="s">
        <v>282</v>
      </c>
      <c r="E9" s="3" t="s">
        <v>506</v>
      </c>
    </row>
    <row r="10" spans="1:5" ht="11.25">
      <c r="A10" s="23"/>
      <c r="B10" s="23"/>
      <c r="C10" s="3"/>
      <c r="D10" s="23"/>
      <c r="E10" s="3"/>
    </row>
    <row r="11" spans="1:5" ht="11.25">
      <c r="A11" s="3"/>
      <c r="B11" s="3">
        <f>COUNTIF(B4:B10,"x")</f>
        <v>4</v>
      </c>
      <c r="C11" s="3"/>
      <c r="D11" s="23"/>
      <c r="E11" s="3">
        <f>COUNTIF(E4:E10,"x")</f>
        <v>3</v>
      </c>
    </row>
    <row r="12" spans="1:5" ht="11.25">
      <c r="A12" s="1" t="s">
        <v>4</v>
      </c>
      <c r="B12" s="3"/>
      <c r="C12" s="3"/>
      <c r="D12" s="1" t="s">
        <v>16</v>
      </c>
      <c r="E12" s="3"/>
    </row>
    <row r="13" spans="1:5" ht="11.25">
      <c r="A13" s="23" t="s">
        <v>137</v>
      </c>
      <c r="B13" s="3" t="s">
        <v>506</v>
      </c>
      <c r="C13" s="3"/>
      <c r="D13" s="23" t="s">
        <v>334</v>
      </c>
      <c r="E13" s="23" t="s">
        <v>506</v>
      </c>
    </row>
    <row r="14" spans="1:5" ht="11.25">
      <c r="A14" s="23" t="s">
        <v>138</v>
      </c>
      <c r="B14" s="3" t="s">
        <v>506</v>
      </c>
      <c r="C14" s="3"/>
      <c r="D14" s="23" t="s">
        <v>33</v>
      </c>
      <c r="E14" s="23" t="s">
        <v>506</v>
      </c>
    </row>
    <row r="15" spans="1:5" ht="11.25">
      <c r="A15" s="23" t="s">
        <v>134</v>
      </c>
      <c r="B15" s="3" t="s">
        <v>506</v>
      </c>
      <c r="C15" s="3"/>
      <c r="D15" s="23" t="s">
        <v>141</v>
      </c>
      <c r="E15" s="23" t="s">
        <v>506</v>
      </c>
    </row>
    <row r="16" spans="1:5" ht="11.25">
      <c r="A16" s="23" t="s">
        <v>139</v>
      </c>
      <c r="B16" s="3" t="s">
        <v>506</v>
      </c>
      <c r="C16" s="3"/>
      <c r="D16" s="23" t="s">
        <v>30</v>
      </c>
      <c r="E16" s="23" t="s">
        <v>506</v>
      </c>
    </row>
    <row r="17" spans="1:5" ht="11.25">
      <c r="A17" s="23" t="s">
        <v>140</v>
      </c>
      <c r="B17" s="3" t="s">
        <v>506</v>
      </c>
      <c r="C17" s="3"/>
      <c r="D17" s="23" t="s">
        <v>335</v>
      </c>
      <c r="E17" s="23" t="s">
        <v>506</v>
      </c>
    </row>
    <row r="18" spans="1:5" ht="11.25">
      <c r="A18" s="23" t="s">
        <v>141</v>
      </c>
      <c r="B18" s="3" t="s">
        <v>506</v>
      </c>
      <c r="C18" s="3"/>
      <c r="D18" s="23" t="s">
        <v>336</v>
      </c>
      <c r="E18" s="3"/>
    </row>
    <row r="19" spans="1:5" ht="11.25">
      <c r="A19" s="23" t="s">
        <v>142</v>
      </c>
      <c r="B19" s="3" t="s">
        <v>506</v>
      </c>
      <c r="C19" s="3"/>
      <c r="D19" s="3"/>
      <c r="E19" s="3"/>
    </row>
    <row r="20" spans="1:5" ht="11.25">
      <c r="A20" s="3"/>
      <c r="B20" s="3">
        <f>COUNTIF(B13:B19,"x")</f>
        <v>7</v>
      </c>
      <c r="C20" s="3"/>
      <c r="D20" s="3"/>
      <c r="E20" s="3">
        <f>COUNTIF(E13:E19,"x")</f>
        <v>5</v>
      </c>
    </row>
    <row r="21" spans="1:5" ht="11.25">
      <c r="A21" s="1" t="s">
        <v>5</v>
      </c>
      <c r="B21" s="3"/>
      <c r="C21" s="3"/>
      <c r="D21" s="1" t="s">
        <v>15</v>
      </c>
      <c r="E21" s="3"/>
    </row>
    <row r="22" spans="1:5" ht="11.25">
      <c r="A22" s="23" t="s">
        <v>175</v>
      </c>
      <c r="B22" s="23" t="s">
        <v>506</v>
      </c>
      <c r="C22" s="3"/>
      <c r="D22" s="23" t="s">
        <v>476</v>
      </c>
      <c r="E22" s="23" t="s">
        <v>506</v>
      </c>
    </row>
    <row r="23" spans="1:5" ht="11.25">
      <c r="A23" s="23" t="s">
        <v>176</v>
      </c>
      <c r="B23" s="23" t="s">
        <v>506</v>
      </c>
      <c r="C23" s="3"/>
      <c r="D23" s="23" t="s">
        <v>477</v>
      </c>
      <c r="E23" s="23" t="s">
        <v>506</v>
      </c>
    </row>
    <row r="24" spans="1:5" ht="11.25">
      <c r="A24" s="23" t="s">
        <v>177</v>
      </c>
      <c r="B24" s="23" t="s">
        <v>506</v>
      </c>
      <c r="C24" s="3"/>
      <c r="D24" s="23" t="s">
        <v>478</v>
      </c>
      <c r="E24" s="23" t="s">
        <v>506</v>
      </c>
    </row>
    <row r="25" spans="1:5" ht="11.25">
      <c r="A25" s="23" t="s">
        <v>178</v>
      </c>
      <c r="B25" s="23"/>
      <c r="C25" s="3"/>
      <c r="D25" s="23" t="s">
        <v>479</v>
      </c>
      <c r="E25" s="23" t="s">
        <v>506</v>
      </c>
    </row>
    <row r="26" spans="1:5" ht="11.25">
      <c r="A26" s="23" t="s">
        <v>179</v>
      </c>
      <c r="B26" s="23" t="s">
        <v>506</v>
      </c>
      <c r="C26" s="3"/>
      <c r="D26" s="23" t="s">
        <v>480</v>
      </c>
      <c r="E26" s="23"/>
    </row>
    <row r="27" spans="1:5" ht="11.25">
      <c r="A27" s="23" t="s">
        <v>180</v>
      </c>
      <c r="B27" s="23" t="s">
        <v>506</v>
      </c>
      <c r="C27" s="3"/>
      <c r="D27" s="23" t="s">
        <v>481</v>
      </c>
      <c r="E27" s="23"/>
    </row>
    <row r="28" spans="1:5" ht="11.25">
      <c r="A28" s="23" t="s">
        <v>181</v>
      </c>
      <c r="B28" s="23" t="s">
        <v>506</v>
      </c>
      <c r="C28" s="3"/>
      <c r="D28" s="23"/>
      <c r="E28" s="23"/>
    </row>
    <row r="29" spans="1:5" ht="11.25">
      <c r="A29" s="23"/>
      <c r="B29" s="23"/>
      <c r="C29" s="3"/>
      <c r="D29" s="23"/>
      <c r="E29" s="23"/>
    </row>
    <row r="30" spans="1:5" ht="11.25">
      <c r="A30" s="3"/>
      <c r="B30" s="3">
        <f>COUNTIF(B22:B29,"x")</f>
        <v>6</v>
      </c>
      <c r="C30" s="3"/>
      <c r="D30" s="3"/>
      <c r="E30" s="3">
        <f>COUNTIF(E22:E29,"x")</f>
        <v>4</v>
      </c>
    </row>
    <row r="31" spans="1:5" ht="11.25">
      <c r="A31" s="1" t="s">
        <v>6</v>
      </c>
      <c r="B31" s="3"/>
      <c r="C31" s="3"/>
      <c r="D31" s="1" t="s">
        <v>14</v>
      </c>
      <c r="E31" s="3"/>
    </row>
    <row r="32" spans="1:5" ht="11.25">
      <c r="A32" s="23" t="s">
        <v>457</v>
      </c>
      <c r="B32" s="23" t="s">
        <v>506</v>
      </c>
      <c r="C32" s="3"/>
      <c r="D32" s="23" t="s">
        <v>348</v>
      </c>
      <c r="E32" s="23" t="s">
        <v>506</v>
      </c>
    </row>
    <row r="33" spans="1:5" ht="11.25">
      <c r="A33" s="23" t="s">
        <v>458</v>
      </c>
      <c r="B33" s="23" t="s">
        <v>506</v>
      </c>
      <c r="C33" s="3"/>
      <c r="D33" s="23" t="s">
        <v>349</v>
      </c>
      <c r="E33" s="23" t="s">
        <v>506</v>
      </c>
    </row>
    <row r="34" spans="1:5" ht="11.25">
      <c r="A34" s="23" t="s">
        <v>459</v>
      </c>
      <c r="B34" s="23" t="s">
        <v>506</v>
      </c>
      <c r="C34" s="3"/>
      <c r="D34" s="23" t="s">
        <v>350</v>
      </c>
      <c r="E34" s="23" t="s">
        <v>506</v>
      </c>
    </row>
    <row r="35" spans="1:5" ht="11.25">
      <c r="A35" s="23" t="s">
        <v>460</v>
      </c>
      <c r="B35" s="23" t="s">
        <v>506</v>
      </c>
      <c r="C35" s="3"/>
      <c r="D35" s="23" t="s">
        <v>351</v>
      </c>
      <c r="E35" s="23"/>
    </row>
    <row r="36" spans="1:5" ht="11.25">
      <c r="A36" s="23" t="s">
        <v>461</v>
      </c>
      <c r="B36" s="23" t="s">
        <v>506</v>
      </c>
      <c r="C36" s="3"/>
      <c r="D36" s="23" t="s">
        <v>352</v>
      </c>
      <c r="E36" s="23"/>
    </row>
    <row r="37" spans="1:5" ht="11.25">
      <c r="A37" s="23" t="s">
        <v>462</v>
      </c>
      <c r="B37" s="23" t="s">
        <v>506</v>
      </c>
      <c r="C37" s="3"/>
      <c r="D37" s="3"/>
      <c r="E37" s="3"/>
    </row>
    <row r="38" spans="1:5" ht="11.25">
      <c r="A38" s="3"/>
      <c r="B38" s="3">
        <f>COUNTIF(B32:B37,"x")</f>
        <v>6</v>
      </c>
      <c r="C38" s="3"/>
      <c r="D38" s="3"/>
      <c r="E38" s="3">
        <f>COUNTIF(E32:E37,"x")</f>
        <v>3</v>
      </c>
    </row>
    <row r="39" spans="1:5" ht="11.25">
      <c r="A39" s="1" t="s">
        <v>7</v>
      </c>
      <c r="B39" s="3"/>
      <c r="C39" s="3"/>
      <c r="D39" s="1" t="s">
        <v>53</v>
      </c>
      <c r="E39" s="3"/>
    </row>
    <row r="40" spans="1:5" ht="11.25">
      <c r="A40" s="23" t="s">
        <v>249</v>
      </c>
      <c r="B40" s="23"/>
      <c r="C40" s="3"/>
      <c r="D40" s="23" t="s">
        <v>269</v>
      </c>
      <c r="E40" s="23" t="s">
        <v>506</v>
      </c>
    </row>
    <row r="41" spans="1:5" ht="11.25">
      <c r="A41" s="23" t="s">
        <v>250</v>
      </c>
      <c r="B41" s="23" t="s">
        <v>506</v>
      </c>
      <c r="C41" s="3"/>
      <c r="D41" s="23" t="s">
        <v>82</v>
      </c>
      <c r="E41" s="23"/>
    </row>
    <row r="42" spans="1:5" ht="11.25">
      <c r="A42" s="23" t="s">
        <v>251</v>
      </c>
      <c r="B42" s="23" t="s">
        <v>506</v>
      </c>
      <c r="C42" s="3"/>
      <c r="D42" s="23" t="s">
        <v>42</v>
      </c>
      <c r="E42" s="23"/>
    </row>
    <row r="43" spans="1:5" ht="11.25">
      <c r="A43" s="23" t="s">
        <v>252</v>
      </c>
      <c r="B43" s="23" t="s">
        <v>506</v>
      </c>
      <c r="C43" s="3"/>
      <c r="D43" s="23" t="s">
        <v>270</v>
      </c>
      <c r="E43" s="23" t="s">
        <v>506</v>
      </c>
    </row>
    <row r="44" spans="1:5" ht="11.25">
      <c r="A44" s="23" t="s">
        <v>253</v>
      </c>
      <c r="B44" s="23" t="s">
        <v>506</v>
      </c>
      <c r="C44" s="3"/>
      <c r="D44" s="23" t="s">
        <v>48</v>
      </c>
      <c r="E44" s="23" t="s">
        <v>506</v>
      </c>
    </row>
    <row r="45" spans="1:5" ht="11.25">
      <c r="A45" s="23" t="s">
        <v>254</v>
      </c>
      <c r="B45" s="23" t="s">
        <v>506</v>
      </c>
      <c r="C45" s="3"/>
      <c r="D45" s="23" t="s">
        <v>268</v>
      </c>
      <c r="E45" s="23" t="s">
        <v>506</v>
      </c>
    </row>
    <row r="46" spans="1:5" ht="11.25">
      <c r="A46" s="23" t="s">
        <v>255</v>
      </c>
      <c r="B46" s="23"/>
      <c r="C46" s="3"/>
      <c r="D46" s="23"/>
      <c r="E46" s="23"/>
    </row>
    <row r="47" spans="1:5" ht="11.25">
      <c r="A47" s="23" t="s">
        <v>256</v>
      </c>
      <c r="B47" s="23" t="s">
        <v>506</v>
      </c>
      <c r="C47" s="3"/>
      <c r="D47" s="23"/>
      <c r="E47" s="23"/>
    </row>
    <row r="48" spans="1:5" ht="11.25">
      <c r="A48" s="23" t="s">
        <v>257</v>
      </c>
      <c r="B48" s="23" t="s">
        <v>506</v>
      </c>
      <c r="C48" s="3"/>
      <c r="D48" s="23"/>
      <c r="E48" s="23"/>
    </row>
    <row r="49" spans="1:5" ht="11.25">
      <c r="A49" s="3"/>
      <c r="B49" s="3">
        <f>COUNTIF(B40:B48,"x")</f>
        <v>7</v>
      </c>
      <c r="C49" s="3"/>
      <c r="D49" s="23"/>
      <c r="E49" s="3">
        <f>COUNTIF(E40:E48,"x")</f>
        <v>4</v>
      </c>
    </row>
    <row r="50" spans="1:5" ht="11.25">
      <c r="A50" s="1" t="s">
        <v>10</v>
      </c>
      <c r="B50" s="3"/>
      <c r="C50" s="3"/>
      <c r="D50" s="1" t="s">
        <v>56</v>
      </c>
      <c r="E50" s="3"/>
    </row>
    <row r="51" spans="1:5" ht="11.25">
      <c r="A51" s="23" t="s">
        <v>369</v>
      </c>
      <c r="B51" s="23"/>
      <c r="C51" s="3"/>
      <c r="D51" s="23" t="s">
        <v>28</v>
      </c>
      <c r="E51" s="23" t="s">
        <v>506</v>
      </c>
    </row>
    <row r="52" spans="1:5" ht="11.25">
      <c r="A52" s="23" t="s">
        <v>368</v>
      </c>
      <c r="B52" s="23" t="s">
        <v>506</v>
      </c>
      <c r="C52" s="3"/>
      <c r="D52" s="23" t="s">
        <v>273</v>
      </c>
      <c r="E52" s="23" t="s">
        <v>506</v>
      </c>
    </row>
    <row r="53" spans="1:5" ht="11.25">
      <c r="A53" s="23" t="s">
        <v>370</v>
      </c>
      <c r="B53" s="23" t="s">
        <v>506</v>
      </c>
      <c r="C53" s="3"/>
      <c r="D53" s="23" t="s">
        <v>493</v>
      </c>
      <c r="E53" s="23"/>
    </row>
    <row r="54" spans="1:5" ht="11.25">
      <c r="A54" s="23" t="s">
        <v>371</v>
      </c>
      <c r="B54" s="23"/>
      <c r="C54" s="3"/>
      <c r="D54" s="23" t="s">
        <v>494</v>
      </c>
      <c r="E54" s="23"/>
    </row>
    <row r="55" spans="1:5" ht="11.25">
      <c r="A55" s="23" t="s">
        <v>372</v>
      </c>
      <c r="B55" s="23" t="s">
        <v>506</v>
      </c>
      <c r="C55" s="3"/>
      <c r="D55" s="23" t="s">
        <v>274</v>
      </c>
      <c r="E55" s="23" t="s">
        <v>506</v>
      </c>
    </row>
    <row r="56" spans="1:5" ht="11.25">
      <c r="A56" s="23" t="s">
        <v>373</v>
      </c>
      <c r="B56" s="23" t="s">
        <v>506</v>
      </c>
      <c r="C56" s="3"/>
      <c r="D56" s="23" t="s">
        <v>275</v>
      </c>
      <c r="E56" s="23"/>
    </row>
    <row r="57" spans="1:5" ht="11.25">
      <c r="A57" s="23" t="s">
        <v>374</v>
      </c>
      <c r="B57" s="23"/>
      <c r="C57" s="3"/>
      <c r="D57" s="23" t="s">
        <v>276</v>
      </c>
      <c r="E57" s="23"/>
    </row>
    <row r="58" spans="1:5" ht="11.25">
      <c r="A58" s="23"/>
      <c r="B58" s="23"/>
      <c r="C58" s="3"/>
      <c r="D58" s="23" t="s">
        <v>495</v>
      </c>
      <c r="E58" s="23"/>
    </row>
    <row r="59" spans="1:5" ht="11.25">
      <c r="A59" s="23"/>
      <c r="B59" s="23"/>
      <c r="C59" s="3"/>
      <c r="D59" s="3"/>
      <c r="E59" s="3">
        <f>COUNTIF(E51:E58,"x")</f>
        <v>3</v>
      </c>
    </row>
    <row r="60" spans="1:5" ht="11.25">
      <c r="A60" s="3"/>
      <c r="B60" s="3">
        <f>COUNTIF(B51:B59,"x")</f>
        <v>4</v>
      </c>
      <c r="C60" s="3"/>
      <c r="D60" s="1" t="s">
        <v>60</v>
      </c>
      <c r="E60" s="3"/>
    </row>
    <row r="61" spans="1:5" ht="11.25">
      <c r="A61" s="1" t="s">
        <v>11</v>
      </c>
      <c r="B61" s="3"/>
      <c r="C61" s="3"/>
      <c r="D61" s="23" t="s">
        <v>220</v>
      </c>
      <c r="E61" s="23"/>
    </row>
    <row r="62" spans="1:5" ht="11.25">
      <c r="A62" s="23" t="s">
        <v>196</v>
      </c>
      <c r="B62" s="23" t="s">
        <v>506</v>
      </c>
      <c r="C62" s="3"/>
      <c r="D62" s="23" t="s">
        <v>71</v>
      </c>
      <c r="E62" s="23"/>
    </row>
    <row r="63" spans="1:5" ht="11.25">
      <c r="A63" s="23" t="s">
        <v>197</v>
      </c>
      <c r="B63" s="23" t="s">
        <v>506</v>
      </c>
      <c r="C63" s="3"/>
      <c r="D63" s="23" t="s">
        <v>221</v>
      </c>
      <c r="E63" s="23"/>
    </row>
    <row r="64" spans="1:5" ht="11.25">
      <c r="A64" s="23" t="s">
        <v>198</v>
      </c>
      <c r="B64" s="23" t="s">
        <v>506</v>
      </c>
      <c r="C64" s="3"/>
      <c r="D64" s="23" t="s">
        <v>222</v>
      </c>
      <c r="E64" s="23"/>
    </row>
    <row r="65" spans="1:5" ht="11.25">
      <c r="A65" s="23" t="s">
        <v>199</v>
      </c>
      <c r="B65" s="23" t="s">
        <v>506</v>
      </c>
      <c r="C65" s="3"/>
      <c r="D65" s="23"/>
      <c r="E65" s="23"/>
    </row>
    <row r="66" spans="1:5" ht="11.25">
      <c r="A66" s="23" t="s">
        <v>200</v>
      </c>
      <c r="B66" s="23"/>
      <c r="C66" s="3"/>
      <c r="D66" s="3"/>
      <c r="E66" s="3"/>
    </row>
    <row r="67" spans="1:5" ht="11.25">
      <c r="A67" s="23" t="s">
        <v>201</v>
      </c>
      <c r="B67" s="23" t="s">
        <v>506</v>
      </c>
      <c r="C67" s="3"/>
      <c r="D67" s="3"/>
      <c r="E67" s="3"/>
    </row>
    <row r="68" spans="1:5" ht="11.25">
      <c r="A68" s="23" t="s">
        <v>512</v>
      </c>
      <c r="B68" s="23" t="s">
        <v>506</v>
      </c>
      <c r="C68" s="3"/>
      <c r="D68" s="3"/>
      <c r="E68" s="3"/>
    </row>
    <row r="69" spans="1:5" ht="11.25">
      <c r="A69" s="3"/>
      <c r="B69" s="3">
        <f>COUNTIF(B62:B68,"x")</f>
        <v>6</v>
      </c>
      <c r="C69" s="3"/>
      <c r="D69" s="3"/>
      <c r="E69" s="3">
        <f>COUNTIF(E61:E68,"x")</f>
        <v>0</v>
      </c>
    </row>
    <row r="70" spans="1:5" ht="11.25">
      <c r="A70" s="44" t="s">
        <v>20</v>
      </c>
      <c r="B70" s="44"/>
      <c r="C70" s="3"/>
      <c r="D70" s="44" t="s">
        <v>20</v>
      </c>
      <c r="E70" s="44"/>
    </row>
    <row r="71" spans="1:5" ht="11.25">
      <c r="A71" s="1" t="s">
        <v>12</v>
      </c>
      <c r="B71" s="3"/>
      <c r="C71" s="3"/>
      <c r="D71" s="1" t="s">
        <v>62</v>
      </c>
      <c r="E71" s="3"/>
    </row>
    <row r="72" spans="1:5" ht="11.25">
      <c r="A72" s="23" t="s">
        <v>438</v>
      </c>
      <c r="B72" s="23" t="s">
        <v>506</v>
      </c>
      <c r="C72" s="3"/>
      <c r="D72" s="3"/>
      <c r="E72" s="3"/>
    </row>
    <row r="73" spans="1:5" ht="11.25">
      <c r="A73" s="23" t="s">
        <v>439</v>
      </c>
      <c r="B73" s="23" t="s">
        <v>506</v>
      </c>
      <c r="C73" s="3"/>
      <c r="D73" s="3"/>
      <c r="E73" s="3"/>
    </row>
    <row r="74" spans="1:5" ht="11.25">
      <c r="A74" s="23" t="s">
        <v>211</v>
      </c>
      <c r="B74" s="23" t="s">
        <v>506</v>
      </c>
      <c r="C74" s="3"/>
      <c r="D74" s="3"/>
      <c r="E74" s="3"/>
    </row>
    <row r="75" spans="1:5" ht="11.25">
      <c r="A75" s="23" t="s">
        <v>71</v>
      </c>
      <c r="B75" s="23" t="s">
        <v>506</v>
      </c>
      <c r="C75" s="3"/>
      <c r="D75" s="3"/>
      <c r="E75" s="3"/>
    </row>
    <row r="76" spans="1:5" ht="11.25">
      <c r="A76" s="23" t="s">
        <v>141</v>
      </c>
      <c r="B76" s="23" t="s">
        <v>506</v>
      </c>
      <c r="C76" s="3"/>
      <c r="D76" s="3"/>
      <c r="E76" s="3"/>
    </row>
    <row r="77" spans="1:5" ht="11.25">
      <c r="A77" s="23" t="s">
        <v>440</v>
      </c>
      <c r="B77" s="23" t="s">
        <v>506</v>
      </c>
      <c r="C77" s="3"/>
      <c r="D77" s="3"/>
      <c r="E77" s="3"/>
    </row>
    <row r="78" spans="1:5" ht="11.25">
      <c r="A78" s="23"/>
      <c r="B78" s="23"/>
      <c r="C78" s="3"/>
      <c r="D78" s="3"/>
      <c r="E78" s="3"/>
    </row>
    <row r="79" spans="1:5" ht="11.25">
      <c r="A79" s="23"/>
      <c r="B79" s="23"/>
      <c r="C79" s="3"/>
      <c r="D79" s="3"/>
      <c r="E79" s="3"/>
    </row>
    <row r="80" spans="1:5" ht="11.25">
      <c r="A80" s="3"/>
      <c r="B80" s="3">
        <f>COUNTIF(B72:B79,"x")</f>
        <v>6</v>
      </c>
      <c r="C80" s="3"/>
      <c r="D80" s="3"/>
      <c r="E80" s="3">
        <f>COUNTIF(E72:E79,"x")</f>
        <v>0</v>
      </c>
    </row>
    <row r="81" spans="1:5" ht="11.25">
      <c r="A81" s="1" t="s">
        <v>391</v>
      </c>
      <c r="B81" s="23"/>
      <c r="C81" s="3"/>
      <c r="D81" s="1" t="s">
        <v>226</v>
      </c>
      <c r="E81" s="3"/>
    </row>
    <row r="82" spans="1:5" ht="11.25">
      <c r="A82" s="23" t="s">
        <v>339</v>
      </c>
      <c r="B82" s="23"/>
      <c r="C82" s="3"/>
      <c r="D82" s="23" t="s">
        <v>50</v>
      </c>
      <c r="E82" s="3" t="s">
        <v>504</v>
      </c>
    </row>
    <row r="83" spans="1:5" ht="11.25">
      <c r="A83" s="23" t="s">
        <v>397</v>
      </c>
      <c r="B83" s="23"/>
      <c r="C83" s="3"/>
      <c r="D83" s="23" t="s">
        <v>232</v>
      </c>
      <c r="E83" s="3"/>
    </row>
    <row r="84" spans="1:5" ht="11.25">
      <c r="A84" s="23" t="s">
        <v>225</v>
      </c>
      <c r="B84" s="23"/>
      <c r="C84" s="3"/>
      <c r="D84" s="23" t="s">
        <v>51</v>
      </c>
      <c r="E84" s="3"/>
    </row>
    <row r="85" spans="1:5" ht="11.25">
      <c r="A85" s="23" t="s">
        <v>398</v>
      </c>
      <c r="B85" s="23"/>
      <c r="C85" s="3"/>
      <c r="D85" s="23" t="s">
        <v>233</v>
      </c>
      <c r="E85" s="3"/>
    </row>
    <row r="86" spans="1:5" ht="11.25">
      <c r="A86" s="23" t="s">
        <v>32</v>
      </c>
      <c r="B86" s="23"/>
      <c r="C86" s="3"/>
      <c r="D86" s="3" t="s">
        <v>513</v>
      </c>
      <c r="E86" s="3" t="s">
        <v>506</v>
      </c>
    </row>
    <row r="87" spans="1:5" ht="11.25">
      <c r="A87" s="23" t="s">
        <v>399</v>
      </c>
      <c r="B87" s="23"/>
      <c r="C87" s="3"/>
      <c r="D87" s="3" t="s">
        <v>514</v>
      </c>
      <c r="E87" s="3" t="s">
        <v>506</v>
      </c>
    </row>
    <row r="88" spans="1:5" ht="11.25">
      <c r="A88" s="23" t="s">
        <v>400</v>
      </c>
      <c r="B88" s="3"/>
      <c r="C88" s="3"/>
      <c r="D88" s="3" t="s">
        <v>211</v>
      </c>
      <c r="E88" s="3" t="s">
        <v>506</v>
      </c>
    </row>
    <row r="89" spans="1:5" ht="11.25">
      <c r="A89" s="3"/>
      <c r="B89" s="3">
        <f>COUNTIF(B82:B88,"x")</f>
        <v>0</v>
      </c>
      <c r="C89" s="3"/>
      <c r="D89" s="3"/>
      <c r="E89" s="3">
        <f>COUNTIF(E82:E88,"x")</f>
        <v>4</v>
      </c>
    </row>
  </sheetData>
  <sheetProtection/>
  <mergeCells count="4">
    <mergeCell ref="A1:B1"/>
    <mergeCell ref="D1:E1"/>
    <mergeCell ref="A70:B70"/>
    <mergeCell ref="D70:E70"/>
  </mergeCells>
  <printOptions/>
  <pageMargins left="0.3937007874015748" right="0.3937007874015748" top="0.3937007874015748" bottom="0.3937007874015748" header="0" footer="0"/>
  <pageSetup horizontalDpi="360" verticalDpi="36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31">
      <selection activeCell="D46" sqref="D46:D49"/>
    </sheetView>
  </sheetViews>
  <sheetFormatPr defaultColWidth="11.421875" defaultRowHeight="12.75"/>
  <cols>
    <col min="1" max="1" width="30.00390625" style="4" bestFit="1" customWidth="1"/>
    <col min="2" max="2" width="10.7109375" style="4" customWidth="1"/>
    <col min="3" max="3" width="11.421875" style="4" customWidth="1"/>
    <col min="4" max="4" width="23.28125" style="4" bestFit="1" customWidth="1"/>
    <col min="5" max="5" width="11.7109375" style="4" customWidth="1"/>
    <col min="6" max="16384" width="11.421875" style="4" customWidth="1"/>
  </cols>
  <sheetData>
    <row r="1" spans="1:5" ht="11.25" customHeight="1">
      <c r="A1" s="44" t="s">
        <v>21</v>
      </c>
      <c r="B1" s="44"/>
      <c r="C1" s="3"/>
      <c r="D1" s="44" t="s">
        <v>21</v>
      </c>
      <c r="E1" s="44"/>
    </row>
    <row r="2" spans="1:5" ht="45">
      <c r="A2" s="1" t="s">
        <v>0</v>
      </c>
      <c r="B2" s="2" t="s">
        <v>3</v>
      </c>
      <c r="C2" s="3"/>
      <c r="D2" s="1" t="s">
        <v>0</v>
      </c>
      <c r="E2" s="2" t="s">
        <v>3</v>
      </c>
    </row>
    <row r="3" spans="1:5" ht="11.25">
      <c r="A3" s="1" t="s">
        <v>2</v>
      </c>
      <c r="B3" s="3"/>
      <c r="C3" s="3"/>
      <c r="D3" s="1" t="s">
        <v>13</v>
      </c>
      <c r="E3" s="3"/>
    </row>
    <row r="4" spans="1:5" ht="11.25">
      <c r="A4" s="23" t="s">
        <v>159</v>
      </c>
      <c r="B4" s="23" t="s">
        <v>506</v>
      </c>
      <c r="C4" s="3"/>
      <c r="D4" s="23" t="s">
        <v>286</v>
      </c>
      <c r="E4" s="23" t="s">
        <v>506</v>
      </c>
    </row>
    <row r="5" spans="1:5" ht="11.25">
      <c r="A5" s="23" t="s">
        <v>160</v>
      </c>
      <c r="B5" s="23" t="s">
        <v>506</v>
      </c>
      <c r="C5" s="3"/>
      <c r="D5" s="23" t="s">
        <v>284</v>
      </c>
      <c r="E5" s="23" t="s">
        <v>506</v>
      </c>
    </row>
    <row r="6" spans="1:5" ht="11.25">
      <c r="A6" s="23" t="s">
        <v>161</v>
      </c>
      <c r="B6" s="23" t="s">
        <v>506</v>
      </c>
      <c r="C6" s="3"/>
      <c r="D6" s="23"/>
      <c r="E6" s="23"/>
    </row>
    <row r="7" spans="1:5" ht="11.25">
      <c r="A7" s="3"/>
      <c r="B7" s="3"/>
      <c r="C7" s="3"/>
      <c r="D7" s="23"/>
      <c r="E7" s="3">
        <f>COUNTIF(E4:E6,"x")</f>
        <v>2</v>
      </c>
    </row>
    <row r="8" spans="1:5" ht="11.25">
      <c r="A8" s="3"/>
      <c r="B8" s="3"/>
      <c r="C8" s="3"/>
      <c r="D8" s="3"/>
      <c r="E8" s="3"/>
    </row>
    <row r="9" spans="1:5" ht="11.25">
      <c r="A9" s="3"/>
      <c r="B9" s="3"/>
      <c r="C9" s="3"/>
      <c r="D9" s="3"/>
      <c r="E9" s="3"/>
    </row>
    <row r="10" spans="1:5" ht="11.25">
      <c r="A10" s="3"/>
      <c r="B10" s="3">
        <f>COUNTIF(B4:B9,"x")</f>
        <v>3</v>
      </c>
      <c r="C10" s="3"/>
      <c r="D10" s="3"/>
      <c r="E10" s="3">
        <f>COUNTIF(E4:E9,"x")</f>
        <v>2</v>
      </c>
    </row>
    <row r="11" spans="1:5" ht="11.25">
      <c r="A11" s="1" t="s">
        <v>4</v>
      </c>
      <c r="B11" s="3"/>
      <c r="C11" s="3"/>
      <c r="D11" s="1" t="s">
        <v>16</v>
      </c>
      <c r="E11" s="3"/>
    </row>
    <row r="12" spans="1:5" ht="11.25">
      <c r="A12" s="23" t="s">
        <v>143</v>
      </c>
      <c r="B12" s="3" t="s">
        <v>506</v>
      </c>
      <c r="C12" s="3"/>
      <c r="D12" s="23" t="s">
        <v>337</v>
      </c>
      <c r="E12" s="23" t="s">
        <v>506</v>
      </c>
    </row>
    <row r="13" spans="1:5" ht="11.25">
      <c r="A13" s="23" t="s">
        <v>144</v>
      </c>
      <c r="B13" s="3"/>
      <c r="C13" s="3"/>
      <c r="D13" s="23" t="s">
        <v>338</v>
      </c>
      <c r="E13" s="23" t="s">
        <v>506</v>
      </c>
    </row>
    <row r="14" spans="1:5" ht="11.25">
      <c r="A14" s="23" t="s">
        <v>145</v>
      </c>
      <c r="B14" s="3" t="s">
        <v>506</v>
      </c>
      <c r="C14" s="3"/>
      <c r="D14" s="3"/>
      <c r="E14" s="3"/>
    </row>
    <row r="15" spans="1:5" ht="11.25">
      <c r="A15" s="3"/>
      <c r="B15" s="3">
        <f>COUNTIF(B12:B14,"x")</f>
        <v>2</v>
      </c>
      <c r="C15" s="3"/>
      <c r="D15" s="3"/>
      <c r="E15" s="3">
        <f>COUNTIF(E12:E14,"x")</f>
        <v>2</v>
      </c>
    </row>
    <row r="16" spans="1:5" ht="11.25">
      <c r="A16" s="1" t="s">
        <v>5</v>
      </c>
      <c r="B16" s="3"/>
      <c r="C16" s="3"/>
      <c r="D16" s="1" t="s">
        <v>15</v>
      </c>
      <c r="E16" s="3"/>
    </row>
    <row r="17" spans="1:5" ht="11.25">
      <c r="A17" s="23" t="s">
        <v>182</v>
      </c>
      <c r="B17" s="23" t="s">
        <v>506</v>
      </c>
      <c r="C17" s="3"/>
      <c r="D17" s="23" t="s">
        <v>482</v>
      </c>
      <c r="E17" s="3" t="s">
        <v>506</v>
      </c>
    </row>
    <row r="18" spans="1:5" ht="11.25">
      <c r="A18" s="23" t="s">
        <v>183</v>
      </c>
      <c r="B18" s="23" t="s">
        <v>506</v>
      </c>
      <c r="C18" s="3"/>
      <c r="D18" s="23" t="s">
        <v>483</v>
      </c>
      <c r="E18" s="3" t="s">
        <v>506</v>
      </c>
    </row>
    <row r="19" spans="1:5" ht="11.25">
      <c r="A19" s="23" t="s">
        <v>184</v>
      </c>
      <c r="B19" s="23" t="s">
        <v>506</v>
      </c>
      <c r="C19" s="3"/>
      <c r="D19" s="23" t="s">
        <v>484</v>
      </c>
      <c r="E19" s="3" t="s">
        <v>506</v>
      </c>
    </row>
    <row r="20" spans="1:5" ht="11.25">
      <c r="A20" s="3"/>
      <c r="B20" s="3"/>
      <c r="C20" s="3"/>
      <c r="D20" s="3"/>
      <c r="E20" s="3"/>
    </row>
    <row r="21" spans="1:5" ht="11.25">
      <c r="A21" s="3"/>
      <c r="B21" s="3"/>
      <c r="C21" s="3"/>
      <c r="D21" s="3"/>
      <c r="E21" s="3"/>
    </row>
    <row r="22" spans="1:5" ht="11.25">
      <c r="A22" s="3"/>
      <c r="B22" s="3">
        <f>COUNTIF(B17:B21,"x")</f>
        <v>3</v>
      </c>
      <c r="C22" s="3"/>
      <c r="D22" s="3"/>
      <c r="E22" s="3">
        <f>COUNTIF(E17:E21,"x")</f>
        <v>3</v>
      </c>
    </row>
    <row r="23" spans="1:5" ht="11.25">
      <c r="A23" s="1" t="s">
        <v>6</v>
      </c>
      <c r="B23" s="3"/>
      <c r="C23" s="3"/>
      <c r="D23" s="1" t="s">
        <v>14</v>
      </c>
      <c r="E23" s="3"/>
    </row>
    <row r="24" spans="1:5" ht="11.25">
      <c r="A24" s="23" t="s">
        <v>463</v>
      </c>
      <c r="B24" s="23" t="s">
        <v>506</v>
      </c>
      <c r="C24" s="3"/>
      <c r="D24" s="23" t="s">
        <v>353</v>
      </c>
      <c r="E24" s="23" t="s">
        <v>506</v>
      </c>
    </row>
    <row r="25" spans="1:5" ht="11.25">
      <c r="A25" s="23" t="s">
        <v>464</v>
      </c>
      <c r="B25" s="23" t="s">
        <v>506</v>
      </c>
      <c r="C25" s="3"/>
      <c r="D25" s="23" t="s">
        <v>155</v>
      </c>
      <c r="E25" s="23" t="s">
        <v>506</v>
      </c>
    </row>
    <row r="26" spans="1:5" ht="11.25">
      <c r="A26" s="23" t="s">
        <v>465</v>
      </c>
      <c r="B26" s="23" t="s">
        <v>506</v>
      </c>
      <c r="C26" s="3"/>
      <c r="D26" s="23"/>
      <c r="E26" s="23"/>
    </row>
    <row r="27" spans="1:5" ht="11.25">
      <c r="A27" s="23" t="s">
        <v>466</v>
      </c>
      <c r="B27" s="23" t="s">
        <v>506</v>
      </c>
      <c r="C27" s="3"/>
      <c r="D27" s="3"/>
      <c r="E27" s="3">
        <f>COUNTIF(E24:E26,"x")</f>
        <v>2</v>
      </c>
    </row>
    <row r="28" spans="1:5" ht="11.25">
      <c r="A28" s="23"/>
      <c r="B28" s="23"/>
      <c r="C28" s="3"/>
      <c r="D28" s="3"/>
      <c r="E28" s="3"/>
    </row>
    <row r="29" spans="1:5" ht="11.25">
      <c r="A29" s="23"/>
      <c r="B29" s="23"/>
      <c r="C29" s="3"/>
      <c r="D29" s="3"/>
      <c r="E29" s="3"/>
    </row>
    <row r="30" spans="1:5" ht="11.25">
      <c r="A30" s="23"/>
      <c r="B30" s="23"/>
      <c r="C30" s="3"/>
      <c r="D30" s="3"/>
      <c r="E30" s="3"/>
    </row>
    <row r="31" spans="1:5" ht="11.25">
      <c r="A31" s="23"/>
      <c r="B31" s="23"/>
      <c r="C31" s="3"/>
      <c r="D31" s="3"/>
      <c r="E31" s="3"/>
    </row>
    <row r="32" spans="1:5" ht="11.25">
      <c r="A32" s="3"/>
      <c r="B32" s="3">
        <f>COUNTIF(B24:B31,"x")</f>
        <v>4</v>
      </c>
      <c r="C32" s="3"/>
      <c r="D32" s="3"/>
      <c r="E32" s="3">
        <f>COUNTIF(E24:E31,"x")</f>
        <v>2</v>
      </c>
    </row>
    <row r="33" spans="1:5" ht="11.25">
      <c r="A33" s="1" t="s">
        <v>7</v>
      </c>
      <c r="B33" s="3"/>
      <c r="C33" s="3"/>
      <c r="D33" s="1" t="s">
        <v>54</v>
      </c>
      <c r="E33" s="3"/>
    </row>
    <row r="34" spans="1:5" ht="11.25">
      <c r="A34" s="23" t="s">
        <v>258</v>
      </c>
      <c r="B34" s="23" t="s">
        <v>506</v>
      </c>
      <c r="C34" s="3"/>
      <c r="D34" s="23" t="s">
        <v>509</v>
      </c>
      <c r="E34" s="23" t="s">
        <v>506</v>
      </c>
    </row>
    <row r="35" spans="1:5" ht="11.25">
      <c r="A35" s="23" t="s">
        <v>259</v>
      </c>
      <c r="B35" s="23" t="s">
        <v>506</v>
      </c>
      <c r="C35" s="3"/>
      <c r="D35" s="23" t="s">
        <v>41</v>
      </c>
      <c r="E35" s="23" t="s">
        <v>506</v>
      </c>
    </row>
    <row r="36" spans="1:5" ht="11.25">
      <c r="A36" s="23" t="s">
        <v>260</v>
      </c>
      <c r="B36" s="23" t="s">
        <v>506</v>
      </c>
      <c r="C36" s="3"/>
      <c r="D36" s="23"/>
      <c r="E36" s="23"/>
    </row>
    <row r="37" spans="1:5" ht="11.25">
      <c r="A37" s="3"/>
      <c r="B37" s="3">
        <f>COUNTIF(B34:B36,"x")</f>
        <v>3</v>
      </c>
      <c r="C37" s="3"/>
      <c r="D37" s="3"/>
      <c r="E37" s="3">
        <f>COUNTIF(E34:E36,"x")</f>
        <v>2</v>
      </c>
    </row>
    <row r="38" spans="1:5" ht="11.25">
      <c r="A38" s="1" t="s">
        <v>10</v>
      </c>
      <c r="B38" s="3"/>
      <c r="C38" s="3"/>
      <c r="D38" s="1" t="s">
        <v>24</v>
      </c>
      <c r="E38" s="3"/>
    </row>
    <row r="39" spans="1:5" ht="11.25">
      <c r="A39" s="23" t="s">
        <v>375</v>
      </c>
      <c r="B39" s="23" t="s">
        <v>506</v>
      </c>
      <c r="C39" s="3"/>
      <c r="D39" s="23" t="s">
        <v>44</v>
      </c>
      <c r="E39" s="23" t="s">
        <v>506</v>
      </c>
    </row>
    <row r="40" spans="1:5" ht="11.25">
      <c r="A40" s="23" t="s">
        <v>376</v>
      </c>
      <c r="B40" s="23"/>
      <c r="C40" s="3"/>
      <c r="D40" s="23" t="s">
        <v>84</v>
      </c>
      <c r="E40" s="23" t="s">
        <v>506</v>
      </c>
    </row>
    <row r="41" spans="1:5" ht="11.25">
      <c r="A41" s="23" t="s">
        <v>508</v>
      </c>
      <c r="B41" s="23" t="s">
        <v>506</v>
      </c>
      <c r="C41" s="3"/>
      <c r="D41" s="23" t="s">
        <v>278</v>
      </c>
      <c r="E41" s="23" t="s">
        <v>506</v>
      </c>
    </row>
    <row r="42" spans="1:5" ht="11.25">
      <c r="A42" s="3"/>
      <c r="B42" s="3">
        <f>COUNTIF(B39:B41,"x")</f>
        <v>2</v>
      </c>
      <c r="C42" s="3"/>
      <c r="D42" s="23" t="s">
        <v>279</v>
      </c>
      <c r="E42" s="3"/>
    </row>
    <row r="43" spans="1:5" ht="11.25">
      <c r="A43" s="1" t="s">
        <v>11</v>
      </c>
      <c r="B43" s="3"/>
      <c r="C43" s="3"/>
      <c r="D43" s="3"/>
      <c r="E43" s="3">
        <f>COUNTIF(E39:E42,"x")</f>
        <v>3</v>
      </c>
    </row>
    <row r="44" spans="1:5" ht="11.25">
      <c r="A44" s="23" t="s">
        <v>202</v>
      </c>
      <c r="B44" s="23" t="s">
        <v>506</v>
      </c>
      <c r="C44" s="3"/>
      <c r="D44" s="3"/>
      <c r="E44" s="3"/>
    </row>
    <row r="45" spans="1:5" ht="11.25">
      <c r="A45" s="23" t="s">
        <v>203</v>
      </c>
      <c r="B45" s="23" t="s">
        <v>506</v>
      </c>
      <c r="C45" s="3"/>
      <c r="D45" s="1" t="s">
        <v>25</v>
      </c>
      <c r="E45" s="3"/>
    </row>
    <row r="46" spans="1:5" ht="11.25">
      <c r="A46" s="23" t="s">
        <v>204</v>
      </c>
      <c r="B46" s="23" t="s">
        <v>506</v>
      </c>
      <c r="C46" s="3"/>
      <c r="D46" s="23" t="s">
        <v>81</v>
      </c>
      <c r="E46" s="3"/>
    </row>
    <row r="47" spans="1:5" ht="11.25">
      <c r="A47" s="23" t="s">
        <v>205</v>
      </c>
      <c r="B47" s="3"/>
      <c r="C47" s="3"/>
      <c r="D47" s="23" t="s">
        <v>210</v>
      </c>
      <c r="E47" s="3"/>
    </row>
    <row r="48" spans="1:5" ht="11.25">
      <c r="A48" s="3"/>
      <c r="B48" s="3">
        <f>COUNTIF(B44:B47,"x")</f>
        <v>3</v>
      </c>
      <c r="C48" s="3"/>
      <c r="D48" s="23"/>
      <c r="E48" s="3"/>
    </row>
    <row r="49" spans="1:5" ht="11.25">
      <c r="A49" s="1" t="s">
        <v>12</v>
      </c>
      <c r="B49" s="3"/>
      <c r="C49" s="3"/>
      <c r="D49" s="23"/>
      <c r="E49" s="3"/>
    </row>
    <row r="50" spans="1:5" ht="11.25">
      <c r="A50" s="23" t="s">
        <v>441</v>
      </c>
      <c r="B50" s="23"/>
      <c r="C50" s="3"/>
      <c r="D50" s="3"/>
      <c r="E50" s="3">
        <f>COUNTIF(E46:E49,"x")</f>
        <v>0</v>
      </c>
    </row>
    <row r="51" spans="1:5" ht="11.25">
      <c r="A51" s="23" t="s">
        <v>33</v>
      </c>
      <c r="B51" s="23" t="s">
        <v>506</v>
      </c>
      <c r="C51" s="3"/>
      <c r="D51" s="1" t="s">
        <v>64</v>
      </c>
      <c r="E51" s="3"/>
    </row>
    <row r="52" spans="1:5" ht="11.25">
      <c r="A52" s="23" t="s">
        <v>442</v>
      </c>
      <c r="B52" s="23"/>
      <c r="C52" s="3"/>
      <c r="D52" s="3"/>
      <c r="E52" s="3"/>
    </row>
    <row r="53" spans="1:5" ht="11.25">
      <c r="A53" s="23"/>
      <c r="B53" s="23"/>
      <c r="C53" s="3"/>
      <c r="D53" s="3"/>
      <c r="E53" s="3"/>
    </row>
    <row r="54" spans="1:5" ht="11.25">
      <c r="A54" s="23"/>
      <c r="B54" s="23"/>
      <c r="C54" s="3"/>
      <c r="D54" s="3"/>
      <c r="E54" s="3"/>
    </row>
    <row r="55" spans="1:5" ht="11.25">
      <c r="A55" s="3"/>
      <c r="B55" s="3">
        <f>COUNTIF(B50:B54,"x")</f>
        <v>1</v>
      </c>
      <c r="C55" s="3"/>
      <c r="D55" s="3"/>
      <c r="E55" s="3"/>
    </row>
    <row r="56" spans="1:5" ht="11.25">
      <c r="A56" s="1" t="s">
        <v>391</v>
      </c>
      <c r="B56" s="3"/>
      <c r="C56" s="3"/>
      <c r="D56" s="3"/>
      <c r="E56" s="3"/>
    </row>
    <row r="57" spans="1:5" ht="11.25">
      <c r="A57" s="23" t="s">
        <v>402</v>
      </c>
      <c r="B57" s="23" t="s">
        <v>506</v>
      </c>
      <c r="C57" s="3"/>
      <c r="D57" s="3"/>
      <c r="E57" s="3">
        <f>COUNTIF(E52:E56,"x")</f>
        <v>0</v>
      </c>
    </row>
    <row r="58" spans="1:5" ht="11.25">
      <c r="A58" s="23" t="s">
        <v>34</v>
      </c>
      <c r="B58" s="23" t="s">
        <v>506</v>
      </c>
      <c r="C58" s="3"/>
      <c r="D58" s="1" t="s">
        <v>226</v>
      </c>
      <c r="E58" s="3"/>
    </row>
    <row r="59" spans="1:5" ht="11.25">
      <c r="A59" s="23" t="s">
        <v>398</v>
      </c>
      <c r="B59" s="23" t="s">
        <v>506</v>
      </c>
      <c r="C59" s="3"/>
      <c r="D59" s="23" t="s">
        <v>234</v>
      </c>
      <c r="E59" s="3"/>
    </row>
    <row r="60" spans="1:5" ht="11.25">
      <c r="A60" s="23" t="s">
        <v>221</v>
      </c>
      <c r="B60" s="3" t="s">
        <v>506</v>
      </c>
      <c r="C60" s="3"/>
      <c r="D60" s="23" t="s">
        <v>235</v>
      </c>
      <c r="E60" s="3"/>
    </row>
    <row r="61" spans="1:5" ht="11.25">
      <c r="A61" s="3"/>
      <c r="B61" s="3">
        <f>COUNTIF(B57:B60,"x")</f>
        <v>4</v>
      </c>
      <c r="C61" s="3"/>
      <c r="D61" s="23"/>
      <c r="E61" s="3">
        <f>COUNTIF(E59:E60,"x")</f>
        <v>0</v>
      </c>
    </row>
  </sheetData>
  <sheetProtection/>
  <mergeCells count="2">
    <mergeCell ref="A1:B1"/>
    <mergeCell ref="D1:E1"/>
  </mergeCells>
  <printOptions/>
  <pageMargins left="0.3937007874015748" right="0.3937007874015748" top="0.3937007874015748" bottom="0.3937007874015748" header="0" footer="0"/>
  <pageSetup horizontalDpi="360" verticalDpi="36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28">
      <selection activeCell="A49" sqref="A49:B50"/>
    </sheetView>
  </sheetViews>
  <sheetFormatPr defaultColWidth="11.421875" defaultRowHeight="12.75"/>
  <cols>
    <col min="1" max="1" width="30.00390625" style="4" bestFit="1" customWidth="1"/>
    <col min="2" max="2" width="10.7109375" style="4" customWidth="1"/>
    <col min="3" max="3" width="11.421875" style="4" customWidth="1"/>
    <col min="4" max="4" width="23.28125" style="4" bestFit="1" customWidth="1"/>
    <col min="5" max="5" width="11.7109375" style="4" customWidth="1"/>
    <col min="6" max="16384" width="11.421875" style="4" customWidth="1"/>
  </cols>
  <sheetData>
    <row r="1" spans="1:5" ht="11.25" customHeight="1">
      <c r="A1" s="46" t="s">
        <v>22</v>
      </c>
      <c r="B1" s="47"/>
      <c r="C1" s="3"/>
      <c r="D1" s="46" t="s">
        <v>22</v>
      </c>
      <c r="E1" s="47"/>
    </row>
    <row r="2" spans="1:5" ht="45">
      <c r="A2" s="1" t="s">
        <v>0</v>
      </c>
      <c r="B2" s="2" t="s">
        <v>3</v>
      </c>
      <c r="C2" s="3"/>
      <c r="D2" s="1" t="s">
        <v>0</v>
      </c>
      <c r="E2" s="2" t="s">
        <v>3</v>
      </c>
    </row>
    <row r="3" spans="1:5" ht="11.25">
      <c r="A3" s="1" t="s">
        <v>2</v>
      </c>
      <c r="B3" s="3"/>
      <c r="C3" s="3"/>
      <c r="D3" s="1" t="s">
        <v>13</v>
      </c>
      <c r="E3" s="3"/>
    </row>
    <row r="4" spans="1:5" ht="11.25">
      <c r="A4" s="23" t="s">
        <v>162</v>
      </c>
      <c r="B4" s="23" t="s">
        <v>506</v>
      </c>
      <c r="C4" s="3"/>
      <c r="D4" s="23" t="s">
        <v>40</v>
      </c>
      <c r="E4" s="23" t="s">
        <v>506</v>
      </c>
    </row>
    <row r="5" spans="1:5" ht="11.25">
      <c r="A5" s="23" t="s">
        <v>163</v>
      </c>
      <c r="B5" s="23" t="s">
        <v>506</v>
      </c>
      <c r="C5" s="3"/>
      <c r="D5" s="23" t="s">
        <v>293</v>
      </c>
      <c r="E5" s="23" t="s">
        <v>506</v>
      </c>
    </row>
    <row r="6" spans="1:5" ht="11.25">
      <c r="A6" s="23"/>
      <c r="B6" s="23"/>
      <c r="C6" s="3"/>
      <c r="D6" s="23"/>
      <c r="E6" s="23"/>
    </row>
    <row r="7" spans="1:5" ht="11.25">
      <c r="A7" s="3"/>
      <c r="B7" s="3">
        <f>COUNTIF(B4:B5,"x")</f>
        <v>2</v>
      </c>
      <c r="C7" s="3"/>
      <c r="D7" s="3"/>
      <c r="E7" s="3">
        <f>COUNTIF(E4:E5,"x")</f>
        <v>2</v>
      </c>
    </row>
    <row r="8" spans="1:5" ht="11.25">
      <c r="A8" s="1" t="s">
        <v>4</v>
      </c>
      <c r="B8" s="3"/>
      <c r="C8" s="3"/>
      <c r="D8" s="1" t="s">
        <v>16</v>
      </c>
      <c r="E8" s="3"/>
    </row>
    <row r="9" spans="1:5" ht="11.25">
      <c r="A9" s="23" t="s">
        <v>146</v>
      </c>
      <c r="B9" s="3" t="s">
        <v>506</v>
      </c>
      <c r="C9" s="3"/>
      <c r="D9" s="23" t="s">
        <v>339</v>
      </c>
      <c r="E9" s="23" t="s">
        <v>506</v>
      </c>
    </row>
    <row r="10" spans="1:5" ht="11.25">
      <c r="A10" s="23" t="s">
        <v>147</v>
      </c>
      <c r="B10" s="3"/>
      <c r="C10" s="3"/>
      <c r="D10" s="23" t="s">
        <v>340</v>
      </c>
      <c r="E10" s="23" t="s">
        <v>506</v>
      </c>
    </row>
    <row r="11" spans="1:5" ht="11.25">
      <c r="A11" s="23"/>
      <c r="B11" s="3"/>
      <c r="C11" s="3"/>
      <c r="D11" s="23"/>
      <c r="E11" s="23"/>
    </row>
    <row r="12" spans="1:5" ht="11.25">
      <c r="A12" s="3"/>
      <c r="B12" s="3">
        <f>COUNTIF(B9:B10,"x")</f>
        <v>1</v>
      </c>
      <c r="C12" s="3"/>
      <c r="D12" s="3"/>
      <c r="E12" s="3">
        <f>COUNTIF(E9:E10,"x")</f>
        <v>2</v>
      </c>
    </row>
    <row r="13" spans="1:5" ht="11.25">
      <c r="A13" s="1" t="s">
        <v>5</v>
      </c>
      <c r="B13" s="3"/>
      <c r="C13" s="3"/>
      <c r="D13" s="1" t="s">
        <v>15</v>
      </c>
      <c r="E13" s="3"/>
    </row>
    <row r="14" spans="1:5" ht="11.25">
      <c r="A14" s="23" t="s">
        <v>185</v>
      </c>
      <c r="B14" s="23" t="s">
        <v>506</v>
      </c>
      <c r="C14" s="3"/>
      <c r="D14" s="23" t="s">
        <v>485</v>
      </c>
      <c r="E14" s="23" t="s">
        <v>506</v>
      </c>
    </row>
    <row r="15" spans="1:5" ht="11.25">
      <c r="A15" s="23" t="s">
        <v>186</v>
      </c>
      <c r="B15" s="23"/>
      <c r="C15" s="3"/>
      <c r="D15" s="23" t="s">
        <v>486</v>
      </c>
      <c r="E15" s="23" t="s">
        <v>506</v>
      </c>
    </row>
    <row r="16" spans="1:5" ht="11.25">
      <c r="A16" s="3"/>
      <c r="B16" s="3">
        <f>COUNTIF(B14:B15,"x")</f>
        <v>1</v>
      </c>
      <c r="C16" s="3"/>
      <c r="D16" s="3"/>
      <c r="E16" s="3">
        <f>COUNTIF(E14:E15,"x")</f>
        <v>2</v>
      </c>
    </row>
    <row r="17" spans="1:5" ht="11.25">
      <c r="A17" s="1" t="s">
        <v>6</v>
      </c>
      <c r="B17" s="3"/>
      <c r="C17" s="3"/>
      <c r="D17" s="1" t="s">
        <v>14</v>
      </c>
      <c r="E17" s="3"/>
    </row>
    <row r="18" spans="1:5" ht="11.25">
      <c r="A18" s="23" t="s">
        <v>467</v>
      </c>
      <c r="B18" s="23" t="s">
        <v>506</v>
      </c>
      <c r="C18" s="3"/>
      <c r="D18" s="23" t="s">
        <v>354</v>
      </c>
      <c r="E18" s="23"/>
    </row>
    <row r="19" spans="1:5" ht="11.25">
      <c r="A19" s="23" t="s">
        <v>468</v>
      </c>
      <c r="B19" s="23" t="s">
        <v>506</v>
      </c>
      <c r="C19" s="3"/>
      <c r="D19" s="23" t="s">
        <v>355</v>
      </c>
      <c r="E19" s="23"/>
    </row>
    <row r="20" spans="1:5" ht="11.25">
      <c r="A20" s="23"/>
      <c r="B20" s="23"/>
      <c r="C20" s="3"/>
      <c r="D20" s="23"/>
      <c r="E20" s="23"/>
    </row>
    <row r="21" spans="1:5" ht="11.25">
      <c r="A21" s="3"/>
      <c r="B21" s="3">
        <f>COUNTIF(B18:B19,"x")</f>
        <v>2</v>
      </c>
      <c r="C21" s="3"/>
      <c r="D21" s="3"/>
      <c r="E21" s="3">
        <f>COUNTIF(E18:E19,"x")</f>
        <v>0</v>
      </c>
    </row>
    <row r="22" spans="1:5" ht="11.25">
      <c r="A22" s="1" t="s">
        <v>7</v>
      </c>
      <c r="B22" s="3"/>
      <c r="C22" s="3"/>
      <c r="D22" s="1" t="s">
        <v>23</v>
      </c>
      <c r="E22" s="3"/>
    </row>
    <row r="23" spans="1:5" ht="11.25">
      <c r="A23" s="23" t="s">
        <v>254</v>
      </c>
      <c r="B23" s="23" t="s">
        <v>506</v>
      </c>
      <c r="C23" s="3"/>
      <c r="D23" s="23" t="s">
        <v>271</v>
      </c>
      <c r="E23" s="23"/>
    </row>
    <row r="24" spans="1:5" ht="11.25">
      <c r="A24" s="23" t="s">
        <v>518</v>
      </c>
      <c r="B24" s="23" t="s">
        <v>506</v>
      </c>
      <c r="C24" s="3"/>
      <c r="D24" s="23" t="s">
        <v>9</v>
      </c>
      <c r="E24" s="23"/>
    </row>
    <row r="25" spans="1:5" ht="11.25">
      <c r="A25" s="23"/>
      <c r="B25" s="23"/>
      <c r="C25" s="3"/>
      <c r="D25" s="23"/>
      <c r="E25" s="23"/>
    </row>
    <row r="26" spans="1:5" ht="11.25">
      <c r="A26" s="3"/>
      <c r="B26" s="3">
        <f>COUNTIF(B23:B24,"x")</f>
        <v>2</v>
      </c>
      <c r="C26" s="3"/>
      <c r="D26" s="3"/>
      <c r="E26" s="3">
        <f>COUNTIF(E23:E24,"x")</f>
        <v>0</v>
      </c>
    </row>
    <row r="27" spans="1:5" ht="11.25">
      <c r="A27" s="1" t="s">
        <v>10</v>
      </c>
      <c r="B27" s="3"/>
      <c r="C27" s="3"/>
      <c r="D27" s="1" t="s">
        <v>55</v>
      </c>
      <c r="E27" s="3"/>
    </row>
    <row r="28" spans="1:5" ht="11.25">
      <c r="A28" s="23" t="s">
        <v>377</v>
      </c>
      <c r="B28" s="23"/>
      <c r="C28" s="3"/>
      <c r="D28" s="23" t="s">
        <v>280</v>
      </c>
      <c r="E28" s="23"/>
    </row>
    <row r="29" spans="1:5" ht="11.25">
      <c r="A29" s="23" t="s">
        <v>519</v>
      </c>
      <c r="B29" s="23"/>
      <c r="C29" s="3"/>
      <c r="D29" s="23" t="s">
        <v>83</v>
      </c>
      <c r="E29" s="23"/>
    </row>
    <row r="30" spans="1:5" ht="11.25">
      <c r="A30" s="23"/>
      <c r="B30" s="23"/>
      <c r="C30" s="3"/>
      <c r="D30" s="3"/>
      <c r="E30" s="3">
        <f>COUNTIF(E28:E29,"x")</f>
        <v>0</v>
      </c>
    </row>
    <row r="31" spans="1:5" ht="11.25">
      <c r="A31" s="23"/>
      <c r="B31" s="23"/>
      <c r="C31" s="3"/>
      <c r="D31" s="3"/>
      <c r="E31" s="3"/>
    </row>
    <row r="32" spans="1:3" ht="11.25">
      <c r="A32" s="3"/>
      <c r="B32" s="3">
        <f>COUNTIF(B28:B30,"x")</f>
        <v>0</v>
      </c>
      <c r="C32" s="3"/>
    </row>
    <row r="33" spans="1:5" ht="11.25">
      <c r="A33" s="1" t="s">
        <v>11</v>
      </c>
      <c r="B33" s="3"/>
      <c r="C33" s="3"/>
      <c r="D33" s="1" t="s">
        <v>61</v>
      </c>
      <c r="E33" s="3"/>
    </row>
    <row r="34" spans="1:5" ht="11.25">
      <c r="A34" s="23" t="s">
        <v>206</v>
      </c>
      <c r="B34" s="23"/>
      <c r="C34" s="3"/>
      <c r="D34" s="23" t="s">
        <v>223</v>
      </c>
      <c r="E34" s="23"/>
    </row>
    <row r="35" spans="1:5" ht="11.25">
      <c r="A35" s="23" t="s">
        <v>207</v>
      </c>
      <c r="B35" s="23"/>
      <c r="C35" s="3"/>
      <c r="D35" s="23" t="s">
        <v>224</v>
      </c>
      <c r="E35" s="23" t="s">
        <v>506</v>
      </c>
    </row>
    <row r="36" spans="1:5" ht="11.25">
      <c r="A36" s="23"/>
      <c r="B36" s="23"/>
      <c r="C36" s="3"/>
      <c r="D36" s="23" t="s">
        <v>225</v>
      </c>
      <c r="E36" s="23"/>
    </row>
    <row r="37" spans="1:5" ht="11.25">
      <c r="A37" s="3"/>
      <c r="B37" s="3">
        <f>COUNTIF(B34:B35,"x")</f>
        <v>0</v>
      </c>
      <c r="C37" s="3"/>
      <c r="D37" s="23"/>
      <c r="E37" s="3">
        <f>COUNTIF(E33:E35,"x")</f>
        <v>1</v>
      </c>
    </row>
    <row r="38" spans="1:5" ht="11.25">
      <c r="A38" s="1" t="s">
        <v>12</v>
      </c>
      <c r="B38" s="3"/>
      <c r="C38" s="3"/>
      <c r="D38" s="1" t="s">
        <v>62</v>
      </c>
      <c r="E38" s="3"/>
    </row>
    <row r="39" spans="1:5" ht="11.25">
      <c r="A39" s="23" t="s">
        <v>443</v>
      </c>
      <c r="B39" s="23" t="s">
        <v>506</v>
      </c>
      <c r="C39" s="3"/>
      <c r="D39" s="3"/>
      <c r="E39" s="3"/>
    </row>
    <row r="40" spans="1:5" ht="11.25">
      <c r="A40" s="23" t="s">
        <v>444</v>
      </c>
      <c r="B40" s="23" t="s">
        <v>506</v>
      </c>
      <c r="C40" s="3"/>
      <c r="D40" s="3"/>
      <c r="E40" s="3"/>
    </row>
    <row r="41" spans="1:5" ht="11.25">
      <c r="A41" s="27"/>
      <c r="B41" s="23"/>
      <c r="C41" s="3"/>
      <c r="D41" s="3"/>
      <c r="E41" s="3"/>
    </row>
    <row r="42" spans="2:5" ht="11.25">
      <c r="B42" s="3">
        <f>COUNTIF(B39:B40,"x")</f>
        <v>2</v>
      </c>
      <c r="C42" s="3"/>
      <c r="D42" s="3"/>
      <c r="E42" s="3">
        <f>COUNTIF(E39:E40,"x")</f>
        <v>0</v>
      </c>
    </row>
    <row r="43" spans="1:5" ht="11.25">
      <c r="A43" s="1" t="s">
        <v>391</v>
      </c>
      <c r="B43" s="3"/>
      <c r="C43" s="3"/>
      <c r="D43" s="1" t="s">
        <v>66</v>
      </c>
      <c r="E43" s="3"/>
    </row>
    <row r="44" spans="1:5" ht="11.25">
      <c r="A44" s="23" t="s">
        <v>403</v>
      </c>
      <c r="B44" s="23" t="s">
        <v>506</v>
      </c>
      <c r="C44" s="3"/>
      <c r="D44" s="23" t="s">
        <v>381</v>
      </c>
      <c r="E44" s="23" t="s">
        <v>506</v>
      </c>
    </row>
    <row r="45" spans="1:5" ht="11.25">
      <c r="A45" s="23" t="s">
        <v>404</v>
      </c>
      <c r="B45" s="23"/>
      <c r="C45" s="3"/>
      <c r="D45" s="23" t="s">
        <v>382</v>
      </c>
      <c r="E45" s="23" t="s">
        <v>506</v>
      </c>
    </row>
    <row r="46" spans="1:5" ht="11.25">
      <c r="A46" s="27"/>
      <c r="B46" s="23"/>
      <c r="C46" s="3"/>
      <c r="D46" s="23"/>
      <c r="E46" s="23"/>
    </row>
    <row r="47" spans="2:5" ht="11.25">
      <c r="B47" s="3">
        <f>COUNTIF(B44:B45,"x")</f>
        <v>1</v>
      </c>
      <c r="C47" s="3"/>
      <c r="D47" s="23"/>
      <c r="E47" s="23"/>
    </row>
    <row r="48" spans="1:5" ht="11.25">
      <c r="A48" s="1" t="s">
        <v>65</v>
      </c>
      <c r="B48" s="3"/>
      <c r="C48" s="3"/>
      <c r="D48" s="3"/>
      <c r="E48" s="3">
        <f>COUNTIF(E44:E47,"x")</f>
        <v>2</v>
      </c>
    </row>
    <row r="49" spans="1:5" ht="11.25">
      <c r="A49" s="23" t="s">
        <v>427</v>
      </c>
      <c r="B49" s="23" t="s">
        <v>506</v>
      </c>
      <c r="C49" s="3"/>
      <c r="D49" s="1" t="s">
        <v>80</v>
      </c>
      <c r="E49" s="3"/>
    </row>
    <row r="50" spans="1:5" ht="11.25">
      <c r="A50" s="23" t="s">
        <v>428</v>
      </c>
      <c r="B50" s="23"/>
      <c r="C50" s="3"/>
      <c r="D50" s="23" t="s">
        <v>388</v>
      </c>
      <c r="E50" s="23"/>
    </row>
    <row r="51" spans="1:5" ht="11.25">
      <c r="A51" s="3"/>
      <c r="B51" s="3">
        <f>COUNTIF(B49:B50,"x")</f>
        <v>1</v>
      </c>
      <c r="C51" s="3"/>
      <c r="D51" s="23" t="s">
        <v>389</v>
      </c>
      <c r="E51" s="23"/>
    </row>
    <row r="52" spans="1:5" ht="11.25">
      <c r="A52" s="3"/>
      <c r="B52" s="3"/>
      <c r="C52" s="3"/>
      <c r="D52" s="3"/>
      <c r="E52" s="3">
        <f>COUNTIF(E50:E51,"x")</f>
        <v>0</v>
      </c>
    </row>
    <row r="53" spans="1:5" ht="11.25">
      <c r="A53" s="1" t="s">
        <v>79</v>
      </c>
      <c r="B53" s="3"/>
      <c r="C53" s="3"/>
      <c r="D53" s="3"/>
      <c r="E53" s="3"/>
    </row>
    <row r="54" spans="1:5" ht="11.25">
      <c r="A54" s="23" t="s">
        <v>325</v>
      </c>
      <c r="B54" s="23"/>
      <c r="C54" s="3"/>
      <c r="D54" s="1" t="s">
        <v>226</v>
      </c>
      <c r="E54" s="3"/>
    </row>
    <row r="55" spans="1:5" ht="11.25">
      <c r="A55" s="23" t="s">
        <v>326</v>
      </c>
      <c r="B55" s="23"/>
      <c r="C55" s="3"/>
      <c r="D55" s="23" t="s">
        <v>236</v>
      </c>
      <c r="E55" s="3"/>
    </row>
    <row r="56" spans="1:5" ht="11.25">
      <c r="A56" s="23"/>
      <c r="B56" s="23"/>
      <c r="C56" s="3"/>
      <c r="D56" s="23" t="s">
        <v>237</v>
      </c>
      <c r="E56" s="3"/>
    </row>
    <row r="57" spans="1:3" ht="11.25">
      <c r="A57" s="3"/>
      <c r="B57" s="3">
        <f>COUNTIF(B54:B56,"x")</f>
        <v>0</v>
      </c>
      <c r="C57" s="3"/>
    </row>
    <row r="58" spans="1:5" ht="11.25">
      <c r="A58" s="3"/>
      <c r="B58" s="3"/>
      <c r="C58" s="3"/>
      <c r="D58" s="23"/>
      <c r="E58" s="3">
        <f>COUNTIF(E55:E56,"x")</f>
        <v>0</v>
      </c>
    </row>
    <row r="59" spans="1:5" ht="11.25">
      <c r="A59" s="3"/>
      <c r="B59" s="3"/>
      <c r="C59" s="3"/>
      <c r="D59" s="3"/>
      <c r="E59" s="3"/>
    </row>
    <row r="60" spans="1:5" ht="11.25">
      <c r="A60" s="3"/>
      <c r="B60" s="3"/>
      <c r="C60" s="3"/>
      <c r="D60" s="3"/>
      <c r="E60" s="3"/>
    </row>
    <row r="61" spans="1:5" ht="11.25">
      <c r="A61" s="3"/>
      <c r="B61" s="3"/>
      <c r="C61" s="3"/>
      <c r="D61" s="3"/>
      <c r="E61" s="3"/>
    </row>
    <row r="62" spans="1:5" ht="11.25">
      <c r="A62" s="3"/>
      <c r="B62" s="3"/>
      <c r="C62" s="3"/>
      <c r="D62" s="3"/>
      <c r="E62" s="3"/>
    </row>
    <row r="63" spans="1:5" ht="11.25">
      <c r="A63" s="3"/>
      <c r="B63" s="3"/>
      <c r="C63" s="3"/>
      <c r="D63" s="3"/>
      <c r="E63" s="3"/>
    </row>
    <row r="64" spans="1:5" ht="11.25">
      <c r="A64" s="3"/>
      <c r="B64" s="3"/>
      <c r="C64" s="3"/>
      <c r="D64" s="3"/>
      <c r="E64" s="3"/>
    </row>
  </sheetData>
  <sheetProtection/>
  <mergeCells count="2">
    <mergeCell ref="A1:B1"/>
    <mergeCell ref="D1:E1"/>
  </mergeCells>
  <printOptions/>
  <pageMargins left="0.3937007874015748" right="0.3937007874015748" top="0.3937007874015748" bottom="0.3937007874015748" header="0" footer="0"/>
  <pageSetup horizontalDpi="360" verticalDpi="36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L25" sqref="L25"/>
    </sheetView>
  </sheetViews>
  <sheetFormatPr defaultColWidth="11.421875" defaultRowHeight="12.75"/>
  <cols>
    <col min="1" max="1" width="9.421875" style="14" customWidth="1"/>
    <col min="2" max="2" width="5.8515625" style="14" customWidth="1"/>
    <col min="3" max="3" width="8.57421875" style="14" customWidth="1"/>
    <col min="4" max="4" width="4.8515625" style="14" customWidth="1"/>
    <col min="5" max="5" width="11.7109375" style="14" customWidth="1"/>
    <col min="6" max="6" width="12.8515625" style="14" customWidth="1"/>
    <col min="7" max="7" width="10.00390625" style="14" customWidth="1"/>
    <col min="8" max="8" width="8.28125" style="14" customWidth="1"/>
    <col min="9" max="9" width="8.140625" style="14" customWidth="1"/>
    <col min="10" max="10" width="10.421875" style="14" customWidth="1"/>
    <col min="11" max="16384" width="11.421875" style="14" customWidth="1"/>
  </cols>
  <sheetData>
    <row r="1" spans="2:7" ht="20.25" customHeight="1">
      <c r="B1" s="48" t="s">
        <v>113</v>
      </c>
      <c r="C1" s="48"/>
      <c r="D1" s="48"/>
      <c r="E1" s="48"/>
      <c r="F1" s="48"/>
      <c r="G1" s="48"/>
    </row>
    <row r="2" spans="1:10" ht="38.25" customHeight="1">
      <c r="A2" s="10"/>
      <c r="B2" s="10" t="s">
        <v>106</v>
      </c>
      <c r="C2" s="10" t="s">
        <v>107</v>
      </c>
      <c r="D2" s="10" t="s">
        <v>108</v>
      </c>
      <c r="E2" s="10" t="s">
        <v>109</v>
      </c>
      <c r="F2" s="10" t="s">
        <v>296</v>
      </c>
      <c r="G2" s="10" t="s">
        <v>110</v>
      </c>
      <c r="H2" s="13" t="s">
        <v>111</v>
      </c>
      <c r="I2" s="13" t="s">
        <v>111</v>
      </c>
      <c r="J2" s="10" t="s">
        <v>112</v>
      </c>
    </row>
    <row r="3" spans="1:10" ht="11.25" customHeight="1">
      <c r="A3" s="28" t="s">
        <v>87</v>
      </c>
      <c r="B3" s="2">
        <f>TRIVIAL!$B$8</f>
        <v>4</v>
      </c>
      <c r="C3" s="10">
        <f>TRIVIAL!$B$14</f>
        <v>4</v>
      </c>
      <c r="D3" s="6">
        <f>ARTE!$B$10</f>
        <v>1</v>
      </c>
      <c r="E3" s="7">
        <f>MULTIDEPORTE!$B$11</f>
        <v>4</v>
      </c>
      <c r="F3" s="10">
        <f>'JUEGOS DE MESA'!$B$10</f>
        <v>3</v>
      </c>
      <c r="G3" s="10">
        <f>KARAOKE!$B$7</f>
        <v>2</v>
      </c>
      <c r="H3" s="10">
        <f>SUM(B3:G3)</f>
        <v>18</v>
      </c>
      <c r="I3" s="10">
        <v>26</v>
      </c>
      <c r="J3" s="10">
        <f>H3*3.84615384615384</f>
        <v>69.23076923076913</v>
      </c>
    </row>
    <row r="4" spans="1:10" ht="11.25">
      <c r="A4" s="28" t="s">
        <v>91</v>
      </c>
      <c r="B4" s="2">
        <f>TRIVIAL!$B$14</f>
        <v>4</v>
      </c>
      <c r="C4" s="10">
        <f>GYMKHANA!$B$21</f>
        <v>7</v>
      </c>
      <c r="D4" s="11">
        <f>ARTE!$B$15</f>
        <v>1</v>
      </c>
      <c r="E4" s="2">
        <f>MULTIDEPORTE!$B$20</f>
        <v>7</v>
      </c>
      <c r="F4" s="10">
        <f>'JUEGOS DE MESA'!$B$15</f>
        <v>2</v>
      </c>
      <c r="G4" s="10">
        <f>KARAOKE!$B$12</f>
        <v>1</v>
      </c>
      <c r="H4" s="10">
        <f>SUM(B4:G4)</f>
        <v>22</v>
      </c>
      <c r="I4" s="10">
        <v>27</v>
      </c>
      <c r="J4" s="10">
        <f>H4*3.7037037037037</f>
        <v>81.48148148148141</v>
      </c>
    </row>
    <row r="5" spans="1:10" ht="11.25">
      <c r="A5" s="28" t="s">
        <v>92</v>
      </c>
      <c r="B5" s="10">
        <f>TRIVIAL!$B$21</f>
        <v>3</v>
      </c>
      <c r="C5" s="10">
        <f>GYMKHANA!$B$31</f>
        <v>5</v>
      </c>
      <c r="D5" s="11">
        <f>ARTE!$B$22</f>
        <v>2</v>
      </c>
      <c r="E5" s="10">
        <f>MULTIDEPORTE!$B$30</f>
        <v>6</v>
      </c>
      <c r="F5" s="10">
        <f>'JUEGOS DE MESA'!$B$22</f>
        <v>3</v>
      </c>
      <c r="G5" s="10">
        <f>KARAOKE!$B$16</f>
        <v>1</v>
      </c>
      <c r="H5" s="10">
        <f>SUM(B5:G5)</f>
        <v>20</v>
      </c>
      <c r="I5" s="10">
        <v>25</v>
      </c>
      <c r="J5" s="10">
        <f>H5*4</f>
        <v>80</v>
      </c>
    </row>
    <row r="6" spans="1:10" ht="11.25">
      <c r="A6" s="28" t="s">
        <v>93</v>
      </c>
      <c r="B6" s="10">
        <f>TRIVIAL!$B$28</f>
        <v>1</v>
      </c>
      <c r="C6" s="10">
        <f>GYMKHANA!$B$39</f>
        <v>6</v>
      </c>
      <c r="D6" s="10">
        <f>ARTE!$B$32</f>
        <v>2</v>
      </c>
      <c r="E6" s="10">
        <f>MULTIDEPORTE!$B$38</f>
        <v>6</v>
      </c>
      <c r="F6" s="10">
        <f>'JUEGOS DE MESA'!$B$32</f>
        <v>4</v>
      </c>
      <c r="G6" s="10">
        <f>KARAOKE!$B$21</f>
        <v>2</v>
      </c>
      <c r="H6" s="10">
        <f>SUM(B6:G6)</f>
        <v>21</v>
      </c>
      <c r="I6" s="10">
        <v>25</v>
      </c>
      <c r="J6" s="17">
        <f>H6*4</f>
        <v>84</v>
      </c>
    </row>
    <row r="7" spans="1:10" ht="11.25">
      <c r="A7" s="28" t="s">
        <v>88</v>
      </c>
      <c r="B7" s="10">
        <f>TRIVIAL!$B$34</f>
        <v>1</v>
      </c>
      <c r="C7" s="10">
        <f>GYMKHANA!$B$48</f>
        <v>4</v>
      </c>
      <c r="D7" s="10">
        <f>ARTE!$B$37</f>
        <v>1</v>
      </c>
      <c r="E7" s="10">
        <f>MULTIDEPORTE!$B$49</f>
        <v>7</v>
      </c>
      <c r="F7" s="10">
        <f>'JUEGOS DE MESA'!$B$37</f>
        <v>3</v>
      </c>
      <c r="G7" s="10">
        <f>KARAOKE!$B$26</f>
        <v>2</v>
      </c>
      <c r="H7" s="10">
        <f aca="true" t="shared" si="0" ref="H7:H25">SUM(B7:G7)</f>
        <v>18</v>
      </c>
      <c r="I7" s="10">
        <v>25</v>
      </c>
      <c r="J7" s="17">
        <f>H7*4</f>
        <v>72</v>
      </c>
    </row>
    <row r="8" spans="1:10" ht="11.25">
      <c r="A8" s="28" t="s">
        <v>96</v>
      </c>
      <c r="B8" s="10">
        <f>TRIVIAL!$B$41</f>
        <v>5</v>
      </c>
      <c r="C8" s="10">
        <f>GYMKHANA!$B$57</f>
        <v>2</v>
      </c>
      <c r="D8" s="10">
        <f>ARTE!$B$43</f>
        <v>0</v>
      </c>
      <c r="E8" s="10">
        <f>MULTIDEPORTE!$B$60</f>
        <v>4</v>
      </c>
      <c r="F8" s="10">
        <f>'JUEGOS DE MESA'!$B$42</f>
        <v>2</v>
      </c>
      <c r="G8" s="10">
        <f>KARAOKE!$B$32</f>
        <v>0</v>
      </c>
      <c r="H8" s="10">
        <f t="shared" si="0"/>
        <v>13</v>
      </c>
      <c r="I8" s="10">
        <v>25</v>
      </c>
      <c r="J8" s="17">
        <f>H8*4</f>
        <v>52</v>
      </c>
    </row>
    <row r="9" spans="1:10" ht="11.25">
      <c r="A9" s="28" t="s">
        <v>97</v>
      </c>
      <c r="B9" s="10">
        <f>TRIVIAL!$B$48</f>
        <v>0</v>
      </c>
      <c r="C9" s="10">
        <f>GYMKHANA!$B$67</f>
        <v>4</v>
      </c>
      <c r="D9" s="10">
        <f>ARTE!$B$48</f>
        <v>0</v>
      </c>
      <c r="E9" s="10">
        <f>MULTIDEPORTE!$B$69</f>
        <v>6</v>
      </c>
      <c r="F9" s="10">
        <f>'JUEGOS DE MESA'!$B$48</f>
        <v>3</v>
      </c>
      <c r="G9" s="10">
        <f>KARAOKE!$B$37</f>
        <v>0</v>
      </c>
      <c r="H9" s="10">
        <f t="shared" si="0"/>
        <v>13</v>
      </c>
      <c r="I9" s="10">
        <v>24</v>
      </c>
      <c r="J9" s="10">
        <f>H9*4.16666666666666</f>
        <v>54.16666666666658</v>
      </c>
    </row>
    <row r="10" spans="1:10" ht="11.25">
      <c r="A10" s="28" t="s">
        <v>94</v>
      </c>
      <c r="B10" s="10">
        <f>TRIVIAL!$B$55</f>
        <v>1</v>
      </c>
      <c r="C10" s="10">
        <f>GYMKHANA!$B$76</f>
        <v>2</v>
      </c>
      <c r="D10" s="10">
        <f>ARTE!$B$53</f>
        <v>2</v>
      </c>
      <c r="E10" s="10">
        <f>MULTIDEPORTE!$B$80</f>
        <v>6</v>
      </c>
      <c r="F10" s="10">
        <f>'JUEGOS DE MESA'!$B$55</f>
        <v>1</v>
      </c>
      <c r="G10" s="10">
        <f>KARAOKE!$B$42</f>
        <v>2</v>
      </c>
      <c r="H10" s="10">
        <f t="shared" si="0"/>
        <v>14</v>
      </c>
      <c r="I10" s="10">
        <v>24</v>
      </c>
      <c r="J10" s="17">
        <f>H10*4.76190476190476</f>
        <v>66.66666666666664</v>
      </c>
    </row>
    <row r="11" spans="1:10" ht="11.25">
      <c r="A11" s="28" t="s">
        <v>520</v>
      </c>
      <c r="B11" s="10">
        <f>TRIVIAL!$B$61</f>
        <v>2</v>
      </c>
      <c r="C11" s="10">
        <f>GYMKHANA!$B$84</f>
        <v>5</v>
      </c>
      <c r="D11" s="10">
        <f>ARTE!$B$59</f>
        <v>0</v>
      </c>
      <c r="E11" s="10">
        <f>MULTIDEPORTE!$B$89</f>
        <v>0</v>
      </c>
      <c r="F11" s="10">
        <f>'JUEGOS DE MESA'!$B$61</f>
        <v>4</v>
      </c>
      <c r="G11" s="10">
        <f>KARAOKE!$B$47</f>
        <v>1</v>
      </c>
      <c r="H11" s="10">
        <f t="shared" si="0"/>
        <v>12</v>
      </c>
      <c r="I11" s="10">
        <v>21</v>
      </c>
      <c r="J11" s="17">
        <f>H11*4.76190476190476</f>
        <v>57.142857142857125</v>
      </c>
    </row>
    <row r="12" spans="1:10" ht="11.25">
      <c r="A12" s="28" t="s">
        <v>89</v>
      </c>
      <c r="B12" s="10">
        <f>TRIVIAL!$E$8</f>
        <v>2</v>
      </c>
      <c r="C12" s="10">
        <f>GYMKHANA!$E$10</f>
        <v>5</v>
      </c>
      <c r="D12" s="11">
        <f>ARTE!$E$10</f>
        <v>3</v>
      </c>
      <c r="E12" s="10">
        <f>MULTIDEPORTE!$E$11</f>
        <v>3</v>
      </c>
      <c r="F12" s="10">
        <f>'JUEGOS DE MESA'!$E$7</f>
        <v>2</v>
      </c>
      <c r="G12" s="10">
        <f>KARAOKE!$E$7</f>
        <v>2</v>
      </c>
      <c r="H12" s="10">
        <f t="shared" si="0"/>
        <v>17</v>
      </c>
      <c r="I12" s="10">
        <v>21</v>
      </c>
      <c r="J12" s="17">
        <f>H12*4.76190476190476</f>
        <v>80.95238095238092</v>
      </c>
    </row>
    <row r="13" spans="1:10" ht="11.25">
      <c r="A13" s="28" t="s">
        <v>98</v>
      </c>
      <c r="B13" s="10">
        <f>TRIVIAL!$E$14</f>
        <v>2</v>
      </c>
      <c r="C13" s="10">
        <f>GYMKHANA!$E$21</f>
        <v>4</v>
      </c>
      <c r="D13" s="10">
        <f>ARTE!$E$15</f>
        <v>3</v>
      </c>
      <c r="E13" s="10">
        <f>MULTIDEPORTE!$E$20</f>
        <v>5</v>
      </c>
      <c r="F13" s="10">
        <f>'JUEGOS DE MESA'!$E$15</f>
        <v>2</v>
      </c>
      <c r="G13" s="10">
        <f>KARAOKE!$E$12</f>
        <v>2</v>
      </c>
      <c r="H13" s="10">
        <f t="shared" si="0"/>
        <v>18</v>
      </c>
      <c r="I13" s="10">
        <v>19</v>
      </c>
      <c r="J13" s="10">
        <f>H13*5.26315789473684</f>
        <v>94.73684210526312</v>
      </c>
    </row>
    <row r="14" spans="1:10" ht="11.25">
      <c r="A14" s="28" t="s">
        <v>99</v>
      </c>
      <c r="B14" s="10">
        <f>TRIVIAL!$E$21</f>
        <v>3</v>
      </c>
      <c r="C14" s="10">
        <f>GYMKHANA!$E$31</f>
        <v>3</v>
      </c>
      <c r="D14" s="10">
        <f>ARTE!$E$24</f>
        <v>0</v>
      </c>
      <c r="E14" s="10">
        <f>MULTIDEPORTE!$E$30</f>
        <v>4</v>
      </c>
      <c r="F14" s="10">
        <f>'JUEGOS DE MESA'!$E$22</f>
        <v>3</v>
      </c>
      <c r="G14" s="10">
        <f>KARAOKE!$E$16</f>
        <v>2</v>
      </c>
      <c r="H14" s="10">
        <f t="shared" si="0"/>
        <v>15</v>
      </c>
      <c r="I14" s="10">
        <v>22</v>
      </c>
      <c r="J14" s="17">
        <f>H14*4.54545454545454</f>
        <v>68.1818181818181</v>
      </c>
    </row>
    <row r="15" spans="1:10" ht="11.25">
      <c r="A15" s="28" t="s">
        <v>95</v>
      </c>
      <c r="B15" s="10">
        <f>TRIVIAL!$E$28</f>
        <v>3</v>
      </c>
      <c r="C15" s="10">
        <f>GYMKHANA!$E$40</f>
        <v>0</v>
      </c>
      <c r="D15" s="10">
        <f>ARTE!$E$30</f>
        <v>1</v>
      </c>
      <c r="E15" s="10">
        <f>MULTIDEPORTE!$E$38</f>
        <v>3</v>
      </c>
      <c r="F15" s="10">
        <f>'JUEGOS DE MESA'!$E$27</f>
        <v>2</v>
      </c>
      <c r="G15" s="10">
        <f>KARAOKE!$E$21</f>
        <v>0</v>
      </c>
      <c r="H15" s="10">
        <f t="shared" si="0"/>
        <v>9</v>
      </c>
      <c r="I15" s="10">
        <v>17</v>
      </c>
      <c r="J15" s="17">
        <f>H15*5.88235294117647</f>
        <v>52.94117647058823</v>
      </c>
    </row>
    <row r="16" spans="1:10" ht="11.25">
      <c r="A16" s="28" t="s">
        <v>90</v>
      </c>
      <c r="B16" s="10">
        <f>TRIVIAL!$E$34</f>
        <v>2</v>
      </c>
      <c r="C16" s="10">
        <f>GYMKHANA!$E$48</f>
        <v>4</v>
      </c>
      <c r="D16" s="10">
        <f>ARTE!$E$40</f>
        <v>5</v>
      </c>
      <c r="E16" s="10">
        <f>MULTIDEPORTE!$E$49</f>
        <v>4</v>
      </c>
      <c r="F16" s="10">
        <f>'JUEGOS DE MESA'!$E$37</f>
        <v>2</v>
      </c>
      <c r="G16" s="10">
        <f>KARAOKE!$E$26</f>
        <v>0</v>
      </c>
      <c r="H16" s="10">
        <f t="shared" si="0"/>
        <v>17</v>
      </c>
      <c r="I16" s="10">
        <v>26</v>
      </c>
      <c r="J16" s="17">
        <f>H16*3.84615384615384</f>
        <v>65.38461538461529</v>
      </c>
    </row>
    <row r="17" spans="1:10" ht="11.25">
      <c r="A17" s="28" t="s">
        <v>100</v>
      </c>
      <c r="B17" s="10">
        <f>TRIVIAL!$E$41</f>
        <v>2</v>
      </c>
      <c r="C17" s="10">
        <f>GYMKHANA!$E$57</f>
        <v>4</v>
      </c>
      <c r="D17" s="10">
        <f>ARTE!$E$49</f>
        <v>3</v>
      </c>
      <c r="E17" s="10">
        <f>MULTIDEPORTE!$E$59</f>
        <v>3</v>
      </c>
      <c r="F17" s="10">
        <f>'JUEGOS DE MESA'!$E$43</f>
        <v>3</v>
      </c>
      <c r="G17" s="10">
        <f>KARAOKE!$E$30</f>
        <v>0</v>
      </c>
      <c r="H17" s="10">
        <f t="shared" si="0"/>
        <v>15</v>
      </c>
      <c r="I17" s="10">
        <v>26</v>
      </c>
      <c r="J17" s="17">
        <f>H17*3.84615384615384</f>
        <v>57.6923076923076</v>
      </c>
    </row>
    <row r="18" spans="1:10" ht="11.25">
      <c r="A18" s="28" t="s">
        <v>101</v>
      </c>
      <c r="B18" s="10">
        <f>TRIVIAL!$E$48</f>
        <v>2</v>
      </c>
      <c r="C18" s="10">
        <f>GYMKHANA!$E$67</f>
        <v>0</v>
      </c>
      <c r="D18" s="11">
        <f>ARTE!$E$61</f>
        <v>7</v>
      </c>
      <c r="E18" s="10">
        <f>MULTIDEPORTE!$E$69</f>
        <v>0</v>
      </c>
      <c r="F18" s="10">
        <f>'JUEGOS DE MESA'!$E$50</f>
        <v>0</v>
      </c>
      <c r="G18" s="10">
        <f>KARAOKE!$E$37</f>
        <v>1</v>
      </c>
      <c r="H18" s="10">
        <f t="shared" si="0"/>
        <v>10</v>
      </c>
      <c r="I18" s="10">
        <v>26</v>
      </c>
      <c r="J18" s="17">
        <f>H18*3.84615384615384</f>
        <v>38.4615384615384</v>
      </c>
    </row>
    <row r="19" spans="1:10" ht="11.25">
      <c r="A19" s="12"/>
      <c r="B19" s="10"/>
      <c r="C19" s="10"/>
      <c r="D19" s="11"/>
      <c r="E19" s="10"/>
      <c r="F19" s="10"/>
      <c r="G19" s="10"/>
      <c r="H19" s="10"/>
      <c r="I19" s="10"/>
      <c r="J19" s="17"/>
    </row>
    <row r="20" spans="1:10" ht="11.25">
      <c r="A20" s="30" t="s">
        <v>226</v>
      </c>
      <c r="B20" s="10">
        <f>TRIVIAL!$E$61</f>
        <v>2</v>
      </c>
      <c r="C20" s="10">
        <f>GYMKHANA!$E$84</f>
        <v>0</v>
      </c>
      <c r="D20" s="10">
        <v>0</v>
      </c>
      <c r="E20" s="10">
        <f>MULTIDEPORTE!$E$89</f>
        <v>4</v>
      </c>
      <c r="F20" s="10">
        <f>'JUEGOS DE MESA'!$E$61</f>
        <v>0</v>
      </c>
      <c r="G20" s="10">
        <f>KARAOKE!$E$58</f>
        <v>0</v>
      </c>
      <c r="H20" s="10">
        <f t="shared" si="0"/>
        <v>6</v>
      </c>
      <c r="I20" s="10">
        <v>14</v>
      </c>
      <c r="J20" s="10">
        <f>H20*7.14285714285714</f>
        <v>42.85714285714284</v>
      </c>
    </row>
    <row r="21" spans="1:10" ht="11.25">
      <c r="A21" s="12"/>
      <c r="B21" s="10" t="s">
        <v>115</v>
      </c>
      <c r="C21" s="10" t="s">
        <v>318</v>
      </c>
      <c r="D21" s="11" t="s">
        <v>116</v>
      </c>
      <c r="E21" s="10" t="s">
        <v>117</v>
      </c>
      <c r="F21" s="10" t="s">
        <v>118</v>
      </c>
      <c r="G21" s="10" t="s">
        <v>110</v>
      </c>
      <c r="H21" s="10"/>
      <c r="I21" s="10"/>
      <c r="J21" s="10"/>
    </row>
    <row r="22" spans="1:10" ht="11.25">
      <c r="A22" s="28" t="s">
        <v>102</v>
      </c>
      <c r="B22" s="10">
        <f>'PIN PON'!$B$13</f>
        <v>2</v>
      </c>
      <c r="C22" s="10">
        <f>VOLEIBOL!$B$10</f>
        <v>4</v>
      </c>
      <c r="D22" s="10">
        <v>0</v>
      </c>
      <c r="E22" s="10">
        <f>'VIDEO MOVIL'!$B$10</f>
        <v>1</v>
      </c>
      <c r="F22" s="10">
        <f>SUDOKUS!$B$7</f>
        <v>1</v>
      </c>
      <c r="G22" s="10">
        <f>KARAOKE!$B$51</f>
        <v>1</v>
      </c>
      <c r="H22" s="10">
        <f t="shared" si="0"/>
        <v>9</v>
      </c>
      <c r="I22" s="10">
        <v>32</v>
      </c>
      <c r="J22" s="17">
        <f>H22*3.125</f>
        <v>28.125</v>
      </c>
    </row>
    <row r="23" spans="1:10" ht="11.25">
      <c r="A23" s="28" t="s">
        <v>104</v>
      </c>
      <c r="B23" s="10">
        <f>'PIN PON'!$B$21</f>
        <v>3</v>
      </c>
      <c r="C23" s="10">
        <v>6</v>
      </c>
      <c r="D23" s="10">
        <v>0</v>
      </c>
      <c r="E23" s="10"/>
      <c r="F23" s="10">
        <f>SUDOKUS!$B$12</f>
        <v>1</v>
      </c>
      <c r="G23" s="10">
        <f>KARAOKE!$E$48</f>
        <v>2</v>
      </c>
      <c r="H23" s="10">
        <f t="shared" si="0"/>
        <v>12</v>
      </c>
      <c r="I23" s="10">
        <v>13</v>
      </c>
      <c r="J23" s="17">
        <f>H23*7.69230769230769</f>
        <v>92.30769230769228</v>
      </c>
    </row>
    <row r="24" spans="1:10" ht="11.25">
      <c r="A24" s="28" t="s">
        <v>103</v>
      </c>
      <c r="B24" s="10">
        <f>'PIN PON'!$B$28</f>
        <v>0</v>
      </c>
      <c r="C24" s="10">
        <f>VOLEIBOL!$B$37</f>
        <v>0</v>
      </c>
      <c r="D24" s="10">
        <f>SAFARIFOTOGRÁFICO!$B$32</f>
        <v>0</v>
      </c>
      <c r="E24" s="10">
        <f>'VIDEO MOVIL'!$B$27</f>
        <v>0</v>
      </c>
      <c r="F24" s="10">
        <f>SUDOKUS!$B$19</f>
        <v>0</v>
      </c>
      <c r="G24" s="10">
        <f>KARAOKE!$B$57</f>
        <v>0</v>
      </c>
      <c r="H24" s="10">
        <f t="shared" si="0"/>
        <v>0</v>
      </c>
      <c r="I24" s="10">
        <v>38</v>
      </c>
      <c r="J24" s="17">
        <f>H24*4.16</f>
        <v>0</v>
      </c>
    </row>
    <row r="25" spans="1:10" ht="11.25">
      <c r="A25" s="32" t="s">
        <v>105</v>
      </c>
      <c r="B25" s="10">
        <f>'PIN PON'!$B$32</f>
        <v>0</v>
      </c>
      <c r="C25" s="10">
        <f>VOLEIBOL!$B$45</f>
        <v>0</v>
      </c>
      <c r="D25" s="11">
        <f>SAFARIFOTOGRÁFICO!$B$37</f>
        <v>0</v>
      </c>
      <c r="E25" s="10">
        <f>'VIDEO MOVIL'!$B$31</f>
        <v>0</v>
      </c>
      <c r="F25" s="10">
        <f>SUDOKUS!$B$24</f>
        <v>2</v>
      </c>
      <c r="G25" s="10">
        <f>KARAOKE!$E$52</f>
        <v>0</v>
      </c>
      <c r="H25" s="10">
        <f t="shared" si="0"/>
        <v>2</v>
      </c>
      <c r="I25" s="10">
        <v>4</v>
      </c>
      <c r="J25" s="17">
        <f>H25*25</f>
        <v>50</v>
      </c>
    </row>
    <row r="26" spans="1:10" ht="11.25">
      <c r="A26" s="10"/>
      <c r="B26" s="10"/>
      <c r="C26" s="10"/>
      <c r="D26" s="10"/>
      <c r="E26" s="10"/>
      <c r="F26" s="10"/>
      <c r="G26" s="10"/>
      <c r="H26" s="10">
        <f>SUM(H3:H25)</f>
        <v>281</v>
      </c>
      <c r="I26" s="10">
        <f>SUM(I3:I25)</f>
        <v>480</v>
      </c>
      <c r="J26" s="17">
        <f>H26*0.223713646532438</f>
        <v>62.86353467561508</v>
      </c>
    </row>
    <row r="27" spans="1:10" ht="29.25" customHeight="1">
      <c r="A27" s="19" t="str">
        <f>$H$27</f>
        <v>ALUMNOS/AS PARTICIPANTES</v>
      </c>
      <c r="B27" s="19">
        <f>$H$26</f>
        <v>281</v>
      </c>
      <c r="C27" s="22">
        <f>B27*0.223713646532438</f>
        <v>62.86353467561508</v>
      </c>
      <c r="H27" s="18" t="s">
        <v>120</v>
      </c>
      <c r="I27" s="18" t="s">
        <v>119</v>
      </c>
      <c r="J27" s="18" t="s">
        <v>121</v>
      </c>
    </row>
    <row r="28" spans="1:10" ht="33.75">
      <c r="A28" s="20" t="str">
        <f>$I$27</f>
        <v>ALUMNOS/AS TOTALES</v>
      </c>
      <c r="B28" s="20">
        <f>$I$26</f>
        <v>480</v>
      </c>
      <c r="C28" s="15">
        <f>B28*0.223713646532438</f>
        <v>107.38255033557024</v>
      </c>
      <c r="D28" s="15"/>
      <c r="E28" s="15"/>
      <c r="F28" s="15"/>
      <c r="G28" s="15"/>
      <c r="H28" s="22">
        <f>$C$27</f>
        <v>62.86353467561508</v>
      </c>
      <c r="I28" s="15">
        <f>$C$28</f>
        <v>107.38255033557024</v>
      </c>
      <c r="J28" s="22"/>
    </row>
    <row r="29" spans="1:10" ht="45">
      <c r="A29" s="20" t="str">
        <f>$J$27</f>
        <v>PORCENTAJE DE PARTICIPACIÓN</v>
      </c>
      <c r="B29" s="21">
        <f>$J$26</f>
        <v>62.86353467561508</v>
      </c>
      <c r="C29" s="15"/>
      <c r="D29" s="16"/>
      <c r="E29" s="15"/>
      <c r="F29" s="15"/>
      <c r="G29" s="15"/>
      <c r="H29" s="15">
        <f>H26</f>
        <v>281</v>
      </c>
      <c r="I29" s="15">
        <f>I26</f>
        <v>480</v>
      </c>
      <c r="J29" s="15"/>
    </row>
    <row r="30" spans="1:10" ht="11.25">
      <c r="A30" s="16"/>
      <c r="B30" s="15"/>
      <c r="C30" s="15"/>
      <c r="D30" s="15"/>
      <c r="E30" s="15"/>
      <c r="F30" s="15"/>
      <c r="G30" s="15"/>
      <c r="H30" s="15"/>
      <c r="I30" s="15"/>
      <c r="J30" s="15"/>
    </row>
    <row r="31" spans="1:10" ht="11.25">
      <c r="A31" s="15"/>
      <c r="B31" s="15"/>
      <c r="C31" s="15"/>
      <c r="D31" s="15"/>
      <c r="E31" s="15"/>
      <c r="F31" s="15"/>
      <c r="G31" s="15"/>
      <c r="H31" s="15"/>
      <c r="I31" s="15"/>
      <c r="J31" s="15"/>
    </row>
    <row r="32" spans="1:10" ht="11.25">
      <c r="A32" s="15"/>
      <c r="B32" s="15"/>
      <c r="C32" s="15"/>
      <c r="D32" s="15"/>
      <c r="E32" s="15"/>
      <c r="F32" s="15"/>
      <c r="G32" s="15"/>
      <c r="H32" s="15"/>
      <c r="I32" s="15"/>
      <c r="J32" s="15"/>
    </row>
    <row r="33" spans="1:10" ht="11.25">
      <c r="A33" s="15"/>
      <c r="B33" s="15"/>
      <c r="C33" s="15"/>
      <c r="D33" s="16"/>
      <c r="E33" s="15"/>
      <c r="F33" s="15"/>
      <c r="G33" s="15"/>
      <c r="H33" s="15"/>
      <c r="I33" s="15"/>
      <c r="J33" s="15"/>
    </row>
    <row r="34" spans="1:10" ht="11.25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ht="11.25">
      <c r="A35" s="16"/>
      <c r="B35" s="15"/>
      <c r="C35" s="15"/>
      <c r="D35" s="15"/>
      <c r="E35" s="15"/>
      <c r="F35" s="15"/>
      <c r="G35" s="15"/>
      <c r="H35" s="15"/>
      <c r="I35" s="15"/>
      <c r="J35" s="15"/>
    </row>
    <row r="36" spans="1:10" ht="11.25">
      <c r="A36" s="15"/>
      <c r="B36" s="15"/>
      <c r="C36" s="15"/>
      <c r="D36" s="15"/>
      <c r="E36" s="15"/>
      <c r="F36" s="15"/>
      <c r="G36" s="15"/>
      <c r="H36" s="15"/>
      <c r="I36" s="15"/>
      <c r="J36" s="15"/>
    </row>
    <row r="37" spans="1:10" ht="11.2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1.25">
      <c r="A38" s="15"/>
      <c r="B38" s="15"/>
      <c r="C38" s="15"/>
      <c r="D38" s="16"/>
      <c r="E38" s="15"/>
      <c r="F38" s="15"/>
      <c r="G38" s="15"/>
      <c r="H38" s="15"/>
      <c r="I38" s="15"/>
      <c r="J38" s="15"/>
    </row>
    <row r="39" spans="1:10" ht="11.25">
      <c r="A39" s="16"/>
      <c r="B39" s="15"/>
      <c r="C39" s="15"/>
      <c r="D39" s="15"/>
      <c r="E39" s="15"/>
      <c r="F39" s="15"/>
      <c r="G39" s="15"/>
      <c r="H39" s="15"/>
      <c r="I39" s="15"/>
      <c r="J39" s="15"/>
    </row>
    <row r="40" spans="1:10" ht="11.25">
      <c r="A40" s="15"/>
      <c r="B40" s="15"/>
      <c r="C40" s="15"/>
      <c r="D40" s="15"/>
      <c r="E40" s="15"/>
      <c r="F40" s="15"/>
      <c r="G40" s="15"/>
      <c r="H40" s="15"/>
      <c r="I40" s="15"/>
      <c r="J40" s="15"/>
    </row>
    <row r="41" spans="1:10" ht="11.25">
      <c r="A41" s="15"/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11.25">
      <c r="A42" s="15"/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1.25">
      <c r="A43" s="15"/>
      <c r="B43" s="15"/>
      <c r="C43" s="15"/>
      <c r="D43" s="15"/>
      <c r="E43" s="15"/>
      <c r="F43" s="15"/>
      <c r="G43" s="15"/>
      <c r="H43" s="15"/>
      <c r="I43" s="15"/>
      <c r="J43" s="15"/>
    </row>
    <row r="44" spans="1:10" ht="11.25">
      <c r="A44" s="15"/>
      <c r="B44" s="15"/>
      <c r="C44" s="15"/>
      <c r="D44" s="15"/>
      <c r="E44" s="15"/>
      <c r="F44" s="15"/>
      <c r="G44" s="15"/>
      <c r="H44" s="15"/>
      <c r="I44" s="15"/>
      <c r="J44" s="15"/>
    </row>
    <row r="45" spans="1:10" ht="11.25">
      <c r="A45" s="15"/>
      <c r="B45" s="15"/>
      <c r="C45" s="15"/>
      <c r="D45" s="15"/>
      <c r="E45" s="15"/>
      <c r="F45" s="15"/>
      <c r="G45" s="15"/>
      <c r="H45" s="15"/>
      <c r="I45" s="15"/>
      <c r="J45" s="15"/>
    </row>
  </sheetData>
  <sheetProtection/>
  <mergeCells count="1">
    <mergeCell ref="B1:G1"/>
  </mergeCells>
  <conditionalFormatting sqref="J22:J26 J3:J20">
    <cfRule type="cellIs" priority="1" dxfId="0" operator="lessThan" stopIfTrue="1">
      <formula>50</formula>
    </cfRule>
  </conditionalFormatting>
  <printOptions/>
  <pageMargins left="0.3937007874015748" right="0.3937007874015748" top="0.3937007874015748" bottom="0.3937007874015748" header="0" footer="0"/>
  <pageSetup horizontalDpi="360" verticalDpi="36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3">
      <selection activeCell="A29" sqref="A29:B31"/>
    </sheetView>
  </sheetViews>
  <sheetFormatPr defaultColWidth="11.421875" defaultRowHeight="12.75"/>
  <cols>
    <col min="1" max="1" width="30.00390625" style="4" bestFit="1" customWidth="1"/>
    <col min="2" max="2" width="10.7109375" style="4" customWidth="1"/>
    <col min="3" max="3" width="11.421875" style="4" customWidth="1"/>
    <col min="4" max="4" width="23.28125" style="4" bestFit="1" customWidth="1"/>
    <col min="5" max="5" width="11.7109375" style="4" customWidth="1"/>
    <col min="6" max="16384" width="11.421875" style="4" customWidth="1"/>
  </cols>
  <sheetData>
    <row r="1" spans="1:5" ht="11.25" customHeight="1">
      <c r="A1" s="46" t="s">
        <v>74</v>
      </c>
      <c r="B1" s="47"/>
      <c r="C1" s="3"/>
      <c r="D1" s="46" t="s">
        <v>74</v>
      </c>
      <c r="E1" s="47"/>
    </row>
    <row r="2" spans="1:5" ht="45">
      <c r="A2" s="1" t="s">
        <v>0</v>
      </c>
      <c r="B2" s="2" t="s">
        <v>3</v>
      </c>
      <c r="C2" s="3"/>
      <c r="D2" s="1" t="s">
        <v>0</v>
      </c>
      <c r="E2" s="2" t="s">
        <v>3</v>
      </c>
    </row>
    <row r="3" spans="1:5" ht="11.25">
      <c r="A3" s="1" t="s">
        <v>65</v>
      </c>
      <c r="B3" s="3"/>
      <c r="C3" s="3"/>
      <c r="D3" s="1"/>
      <c r="E3" s="3"/>
    </row>
    <row r="4" spans="1:5" ht="11.25">
      <c r="A4" s="23" t="s">
        <v>405</v>
      </c>
      <c r="B4" s="23" t="s">
        <v>506</v>
      </c>
      <c r="C4" s="3"/>
      <c r="D4" s="3"/>
      <c r="E4" s="3"/>
    </row>
    <row r="5" spans="1:5" ht="11.25">
      <c r="A5" s="23" t="s">
        <v>406</v>
      </c>
      <c r="B5" s="23" t="s">
        <v>506</v>
      </c>
      <c r="C5" s="3"/>
      <c r="D5" s="3"/>
      <c r="E5" s="3"/>
    </row>
    <row r="6" spans="1:5" ht="11.25">
      <c r="A6" s="23" t="s">
        <v>407</v>
      </c>
      <c r="B6" s="23"/>
      <c r="C6" s="3"/>
      <c r="D6" s="3"/>
      <c r="E6" s="3"/>
    </row>
    <row r="7" spans="1:5" ht="11.25">
      <c r="A7" s="23" t="s">
        <v>408</v>
      </c>
      <c r="B7" s="23"/>
      <c r="C7" s="3"/>
      <c r="D7" s="3"/>
      <c r="E7" s="3"/>
    </row>
    <row r="8" spans="1:5" ht="11.25">
      <c r="A8" s="23" t="s">
        <v>409</v>
      </c>
      <c r="B8" s="23"/>
      <c r="C8" s="3"/>
      <c r="D8" s="3"/>
      <c r="E8" s="3"/>
    </row>
    <row r="9" spans="1:5" ht="11.25">
      <c r="A9" s="23"/>
      <c r="B9" s="23"/>
      <c r="C9" s="3"/>
      <c r="D9" s="3"/>
      <c r="E9" s="3"/>
    </row>
    <row r="10" spans="1:5" ht="11.25">
      <c r="A10" s="23"/>
      <c r="B10" s="23"/>
      <c r="C10" s="3"/>
      <c r="D10" s="3"/>
      <c r="E10" s="3"/>
    </row>
    <row r="11" spans="1:5" ht="11.25">
      <c r="A11" s="23"/>
      <c r="B11" s="23"/>
      <c r="C11" s="3"/>
      <c r="D11" s="1"/>
      <c r="E11" s="3"/>
    </row>
    <row r="12" spans="1:5" ht="11.25">
      <c r="A12" s="23"/>
      <c r="B12" s="23"/>
      <c r="C12" s="3"/>
      <c r="D12" s="3"/>
      <c r="E12" s="3"/>
    </row>
    <row r="13" spans="1:5" ht="11.25">
      <c r="A13" s="3"/>
      <c r="B13" s="3">
        <f>COUNTIF(B4:B12,"x")</f>
        <v>2</v>
      </c>
      <c r="C13" s="3"/>
      <c r="D13" s="3"/>
      <c r="E13" s="3"/>
    </row>
    <row r="14" spans="1:5" ht="11.25">
      <c r="A14" s="3"/>
      <c r="B14" s="3"/>
      <c r="C14" s="3"/>
      <c r="D14" s="3"/>
      <c r="E14" s="3"/>
    </row>
    <row r="15" spans="1:5" ht="11.25">
      <c r="A15" s="1" t="s">
        <v>66</v>
      </c>
      <c r="B15" s="3"/>
      <c r="C15" s="3"/>
      <c r="D15" s="3"/>
      <c r="E15" s="3"/>
    </row>
    <row r="16" spans="1:5" ht="11.25">
      <c r="A16" s="23" t="s">
        <v>378</v>
      </c>
      <c r="B16" s="23" t="s">
        <v>506</v>
      </c>
      <c r="C16" s="3"/>
      <c r="D16" s="3"/>
      <c r="E16" s="3"/>
    </row>
    <row r="17" spans="1:5" ht="11.25">
      <c r="A17" s="23" t="s">
        <v>85</v>
      </c>
      <c r="B17" s="23"/>
      <c r="C17" s="3"/>
      <c r="D17" s="3"/>
      <c r="E17" s="3"/>
    </row>
    <row r="18" spans="1:5" ht="11.25">
      <c r="A18" s="23" t="s">
        <v>379</v>
      </c>
      <c r="B18" s="23" t="s">
        <v>506</v>
      </c>
      <c r="C18" s="3"/>
      <c r="D18" s="3"/>
      <c r="E18" s="3"/>
    </row>
    <row r="19" spans="1:5" ht="11.25">
      <c r="A19" s="23" t="s">
        <v>380</v>
      </c>
      <c r="B19" s="23" t="s">
        <v>506</v>
      </c>
      <c r="C19" s="3"/>
      <c r="D19" s="3"/>
      <c r="E19" s="3"/>
    </row>
    <row r="20" spans="1:5" ht="11.25">
      <c r="A20" s="23"/>
      <c r="B20" s="23"/>
      <c r="C20" s="3"/>
      <c r="D20" s="3"/>
      <c r="E20" s="3"/>
    </row>
    <row r="21" spans="1:5" ht="11.25">
      <c r="A21" s="3"/>
      <c r="B21" s="3">
        <f>COUNTIF(B16:B20,"x")</f>
        <v>3</v>
      </c>
      <c r="C21" s="3"/>
      <c r="D21" s="3"/>
      <c r="E21" s="3"/>
    </row>
    <row r="22" spans="1:5" ht="11.25">
      <c r="A22" s="1" t="s">
        <v>79</v>
      </c>
      <c r="B22" s="3"/>
      <c r="C22" s="3"/>
      <c r="D22" s="1"/>
      <c r="E22" s="3"/>
    </row>
    <row r="23" spans="1:5" ht="11.25">
      <c r="A23" s="23" t="s">
        <v>86</v>
      </c>
      <c r="B23" s="23"/>
      <c r="C23" s="3"/>
      <c r="D23" s="1"/>
      <c r="E23" s="3"/>
    </row>
    <row r="24" spans="1:5" ht="11.25">
      <c r="A24" s="23" t="s">
        <v>301</v>
      </c>
      <c r="B24" s="23"/>
      <c r="C24" s="3"/>
      <c r="D24" s="3"/>
      <c r="E24" s="3"/>
    </row>
    <row r="25" spans="1:5" ht="11.25">
      <c r="A25" s="23" t="s">
        <v>302</v>
      </c>
      <c r="B25" s="23"/>
      <c r="C25" s="3"/>
      <c r="D25" s="3"/>
      <c r="E25" s="3"/>
    </row>
    <row r="26" spans="1:5" ht="11.25">
      <c r="A26" s="23" t="s">
        <v>69</v>
      </c>
      <c r="B26" s="23"/>
      <c r="C26" s="3"/>
      <c r="D26" s="3"/>
      <c r="E26" s="3"/>
    </row>
    <row r="27" spans="1:5" ht="11.25">
      <c r="A27" s="23" t="s">
        <v>303</v>
      </c>
      <c r="B27" s="3"/>
      <c r="C27" s="3"/>
      <c r="D27" s="1"/>
      <c r="E27" s="3"/>
    </row>
    <row r="28" spans="1:5" ht="11.25">
      <c r="A28" s="3"/>
      <c r="B28" s="3">
        <f>COUNTIF(B23:B27,"x")</f>
        <v>0</v>
      </c>
      <c r="C28" s="3"/>
      <c r="D28" s="3"/>
      <c r="E28" s="3"/>
    </row>
    <row r="29" spans="1:5" ht="11.25">
      <c r="A29" s="1" t="s">
        <v>80</v>
      </c>
      <c r="B29" s="3"/>
      <c r="C29" s="3"/>
      <c r="D29" s="3"/>
      <c r="E29" s="3"/>
    </row>
    <row r="30" spans="1:5" ht="11.25">
      <c r="A30" s="23" t="s">
        <v>390</v>
      </c>
      <c r="B30" s="23"/>
      <c r="C30" s="3"/>
      <c r="D30" s="3"/>
      <c r="E30" s="3"/>
    </row>
    <row r="31" spans="1:5" ht="11.25">
      <c r="A31" s="23"/>
      <c r="B31" s="23"/>
      <c r="C31" s="3"/>
      <c r="D31" s="1"/>
      <c r="E31" s="3"/>
    </row>
    <row r="32" spans="1:5" ht="11.25">
      <c r="A32" s="3"/>
      <c r="B32" s="3">
        <f>COUNTIF(B30:B31,"x")</f>
        <v>0</v>
      </c>
      <c r="C32" s="3"/>
      <c r="D32" s="3"/>
      <c r="E32" s="3"/>
    </row>
    <row r="33" spans="1:5" ht="11.25">
      <c r="A33" s="3"/>
      <c r="B33" s="3"/>
      <c r="C33" s="3"/>
      <c r="D33" s="3"/>
      <c r="E33" s="3"/>
    </row>
    <row r="34" spans="1:5" ht="11.25">
      <c r="A34" s="3"/>
      <c r="B34" s="3"/>
      <c r="C34" s="3"/>
      <c r="D34" s="3"/>
      <c r="E34" s="3"/>
    </row>
    <row r="35" spans="1:5" ht="11.25">
      <c r="A35" s="3"/>
      <c r="B35" s="3"/>
      <c r="C35" s="3"/>
      <c r="D35" s="1"/>
      <c r="E35" s="3"/>
    </row>
    <row r="36" spans="1:5" ht="11.25">
      <c r="A36" s="3"/>
      <c r="B36" s="3"/>
      <c r="C36" s="3"/>
      <c r="D36" s="3"/>
      <c r="E36" s="3"/>
    </row>
    <row r="37" spans="1:5" ht="11.25">
      <c r="A37" s="1"/>
      <c r="B37" s="3"/>
      <c r="C37" s="3"/>
      <c r="D37" s="3"/>
      <c r="E37" s="3"/>
    </row>
    <row r="38" spans="1:5" ht="11.25">
      <c r="A38" s="3"/>
      <c r="B38" s="3"/>
      <c r="C38" s="3"/>
      <c r="D38" s="3"/>
      <c r="E38" s="3"/>
    </row>
    <row r="39" spans="1:5" ht="11.25">
      <c r="A39" s="3"/>
      <c r="B39" s="3"/>
      <c r="C39" s="3"/>
      <c r="D39" s="3"/>
      <c r="E39" s="3"/>
    </row>
    <row r="40" spans="1:5" ht="11.25">
      <c r="A40" s="3"/>
      <c r="B40" s="3"/>
      <c r="C40" s="3"/>
      <c r="D40" s="1"/>
      <c r="E40" s="3"/>
    </row>
    <row r="41" spans="1:5" ht="11.25">
      <c r="A41" s="1"/>
      <c r="B41" s="3"/>
      <c r="C41" s="3"/>
      <c r="D41" s="3"/>
      <c r="E41" s="3"/>
    </row>
    <row r="42" spans="1:5" ht="11.25">
      <c r="A42" s="3"/>
      <c r="B42" s="3"/>
      <c r="C42" s="3"/>
      <c r="D42" s="3"/>
      <c r="E42" s="3"/>
    </row>
    <row r="43" spans="1:5" ht="11.25">
      <c r="A43" s="3"/>
      <c r="B43" s="3"/>
      <c r="C43" s="3"/>
      <c r="D43" s="3"/>
      <c r="E43" s="3"/>
    </row>
    <row r="44" spans="1:5" ht="11.25">
      <c r="A44" s="3"/>
      <c r="B44" s="3"/>
      <c r="C44" s="3"/>
      <c r="D44" s="3"/>
      <c r="E44" s="3"/>
    </row>
    <row r="45" spans="1:5" ht="11.25">
      <c r="A45" s="3"/>
      <c r="B45" s="3"/>
      <c r="C45" s="3"/>
      <c r="D45" s="3"/>
      <c r="E45" s="3"/>
    </row>
    <row r="46" spans="1:5" ht="11.25">
      <c r="A46" s="3"/>
      <c r="B46" s="3"/>
      <c r="C46" s="3"/>
      <c r="D46" s="3"/>
      <c r="E46" s="3"/>
    </row>
  </sheetData>
  <sheetProtection/>
  <mergeCells count="2">
    <mergeCell ref="A1:B1"/>
    <mergeCell ref="D1:E1"/>
  </mergeCells>
  <printOptions/>
  <pageMargins left="0.3937007874015748" right="0.3937007874015748" top="0.3937007874015748" bottom="0.3937007874015748" header="0" footer="0"/>
  <pageSetup horizontalDpi="360" verticalDpi="36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9">
      <selection activeCell="A39" sqref="A39:B44"/>
    </sheetView>
  </sheetViews>
  <sheetFormatPr defaultColWidth="11.421875" defaultRowHeight="12.75"/>
  <cols>
    <col min="1" max="1" width="30.00390625" style="4" bestFit="1" customWidth="1"/>
    <col min="2" max="2" width="10.7109375" style="4" customWidth="1"/>
    <col min="3" max="3" width="11.421875" style="4" customWidth="1"/>
    <col min="4" max="4" width="23.28125" style="4" bestFit="1" customWidth="1"/>
    <col min="5" max="5" width="11.7109375" style="4" customWidth="1"/>
    <col min="6" max="16384" width="11.421875" style="4" customWidth="1"/>
  </cols>
  <sheetData>
    <row r="1" spans="1:5" ht="11.25" customHeight="1">
      <c r="A1" s="46" t="s">
        <v>311</v>
      </c>
      <c r="B1" s="47"/>
      <c r="C1" s="3"/>
      <c r="D1" s="46" t="s">
        <v>311</v>
      </c>
      <c r="E1" s="47"/>
    </row>
    <row r="2" spans="1:5" ht="45">
      <c r="A2" s="1" t="s">
        <v>0</v>
      </c>
      <c r="B2" s="2" t="s">
        <v>3</v>
      </c>
      <c r="C2" s="3"/>
      <c r="D2" s="1" t="s">
        <v>0</v>
      </c>
      <c r="E2" s="2" t="s">
        <v>3</v>
      </c>
    </row>
    <row r="3" spans="1:5" ht="11.25">
      <c r="A3" s="1" t="s">
        <v>65</v>
      </c>
      <c r="B3" s="3"/>
      <c r="C3" s="3"/>
      <c r="D3" s="1"/>
      <c r="E3" s="3"/>
    </row>
    <row r="4" spans="1:5" ht="11.25">
      <c r="A4" s="24" t="s">
        <v>421</v>
      </c>
      <c r="B4" s="23" t="s">
        <v>506</v>
      </c>
      <c r="C4" s="3"/>
      <c r="D4" s="3"/>
      <c r="E4" s="3"/>
    </row>
    <row r="5" spans="1:5" ht="11.25">
      <c r="A5" s="24" t="s">
        <v>422</v>
      </c>
      <c r="B5" s="23" t="s">
        <v>506</v>
      </c>
      <c r="C5" s="3"/>
      <c r="D5" s="3"/>
      <c r="E5" s="3"/>
    </row>
    <row r="6" spans="1:5" ht="11.25">
      <c r="A6" s="24" t="s">
        <v>423</v>
      </c>
      <c r="B6" s="23" t="s">
        <v>506</v>
      </c>
      <c r="C6" s="3"/>
      <c r="D6" s="3"/>
      <c r="E6" s="3"/>
    </row>
    <row r="7" spans="1:5" ht="11.25">
      <c r="A7" s="24" t="s">
        <v>424</v>
      </c>
      <c r="B7" s="23"/>
      <c r="C7" s="3"/>
      <c r="D7" s="3"/>
      <c r="E7" s="3"/>
    </row>
    <row r="8" spans="1:5" ht="11.25">
      <c r="A8" s="24" t="s">
        <v>425</v>
      </c>
      <c r="B8" s="23" t="s">
        <v>506</v>
      </c>
      <c r="C8" s="3"/>
      <c r="D8" s="3"/>
      <c r="E8" s="3"/>
    </row>
    <row r="9" spans="1:5" ht="11.25">
      <c r="A9" s="23" t="s">
        <v>426</v>
      </c>
      <c r="B9" s="23"/>
      <c r="C9" s="3"/>
      <c r="D9" s="3"/>
      <c r="E9" s="3"/>
    </row>
    <row r="10" spans="1:5" ht="11.25">
      <c r="A10" s="3"/>
      <c r="B10" s="3">
        <f>COUNTIF(B4:B9,"x")</f>
        <v>4</v>
      </c>
      <c r="C10" s="3"/>
      <c r="D10" s="3"/>
      <c r="E10" s="3"/>
    </row>
    <row r="11" spans="1:5" ht="11.25">
      <c r="A11" s="3"/>
      <c r="B11" s="3"/>
      <c r="C11" s="3"/>
      <c r="D11" s="3"/>
      <c r="E11" s="3"/>
    </row>
    <row r="12" spans="1:5" ht="11.25">
      <c r="A12" s="1" t="s">
        <v>66</v>
      </c>
      <c r="B12" s="3"/>
      <c r="C12" s="3"/>
      <c r="D12" s="3"/>
      <c r="E12" s="3"/>
    </row>
    <row r="13" spans="1:5" ht="11.25">
      <c r="A13" s="23" t="s">
        <v>381</v>
      </c>
      <c r="B13" s="23" t="s">
        <v>506</v>
      </c>
      <c r="C13" s="3"/>
      <c r="D13" s="3"/>
      <c r="E13" s="3"/>
    </row>
    <row r="14" spans="1:5" ht="11.25">
      <c r="A14" s="23" t="s">
        <v>382</v>
      </c>
      <c r="B14" s="23" t="s">
        <v>506</v>
      </c>
      <c r="C14" s="3"/>
      <c r="D14" s="3"/>
      <c r="E14" s="3"/>
    </row>
    <row r="15" spans="1:5" ht="11.25">
      <c r="A15" s="23" t="s">
        <v>383</v>
      </c>
      <c r="B15" s="23" t="s">
        <v>506</v>
      </c>
      <c r="C15" s="3"/>
      <c r="D15" s="3"/>
      <c r="E15" s="3"/>
    </row>
    <row r="16" spans="1:5" ht="11.25">
      <c r="A16" s="23" t="s">
        <v>378</v>
      </c>
      <c r="B16" s="23" t="s">
        <v>506</v>
      </c>
      <c r="C16" s="3"/>
      <c r="D16" s="3"/>
      <c r="E16" s="3"/>
    </row>
    <row r="17" spans="1:5" ht="11.25">
      <c r="A17" s="23" t="s">
        <v>384</v>
      </c>
      <c r="B17" s="23" t="s">
        <v>506</v>
      </c>
      <c r="C17" s="3"/>
      <c r="D17" s="3"/>
      <c r="E17" s="3"/>
    </row>
    <row r="18" spans="1:5" ht="11.25">
      <c r="A18" s="23" t="s">
        <v>379</v>
      </c>
      <c r="B18" s="23" t="s">
        <v>506</v>
      </c>
      <c r="C18" s="3"/>
      <c r="D18" s="3"/>
      <c r="E18" s="3"/>
    </row>
    <row r="19" spans="1:5" ht="11.25">
      <c r="A19" s="23" t="s">
        <v>380</v>
      </c>
      <c r="B19" s="23" t="s">
        <v>506</v>
      </c>
      <c r="C19" s="3"/>
      <c r="D19" s="3"/>
      <c r="E19" s="3"/>
    </row>
    <row r="20" spans="1:5" ht="11.25">
      <c r="A20" s="23"/>
      <c r="B20" s="23"/>
      <c r="C20" s="3"/>
      <c r="D20" s="3"/>
      <c r="E20" s="3"/>
    </row>
    <row r="21" spans="1:5" ht="11.25">
      <c r="A21" s="3"/>
      <c r="B21" s="3">
        <v>8</v>
      </c>
      <c r="C21" s="3"/>
      <c r="D21" s="3"/>
      <c r="E21" s="3"/>
    </row>
    <row r="22" spans="1:5" ht="11.25">
      <c r="A22" s="3"/>
      <c r="B22" s="3"/>
      <c r="C22" s="3"/>
      <c r="D22" s="3"/>
      <c r="E22" s="3"/>
    </row>
    <row r="23" spans="1:5" ht="11.25">
      <c r="A23" s="3"/>
      <c r="B23" s="3"/>
      <c r="C23" s="3"/>
      <c r="D23" s="3"/>
      <c r="E23" s="3"/>
    </row>
    <row r="24" spans="1:5" ht="11.25">
      <c r="A24" s="3"/>
      <c r="B24" s="3"/>
      <c r="C24" s="3"/>
      <c r="D24" s="3"/>
      <c r="E24" s="3"/>
    </row>
    <row r="25" spans="1:5" ht="11.25">
      <c r="A25" s="1" t="s">
        <v>79</v>
      </c>
      <c r="B25" s="3"/>
      <c r="C25" s="3"/>
      <c r="D25" s="1"/>
      <c r="E25" s="3"/>
    </row>
    <row r="26" spans="1:5" ht="11.25">
      <c r="A26" s="23" t="s">
        <v>304</v>
      </c>
      <c r="B26" s="23"/>
      <c r="C26" s="3"/>
      <c r="D26" s="1"/>
      <c r="E26" s="3"/>
    </row>
    <row r="27" spans="1:5" ht="11.25">
      <c r="A27" s="23" t="s">
        <v>67</v>
      </c>
      <c r="B27" s="23"/>
      <c r="C27" s="3"/>
      <c r="D27" s="3"/>
      <c r="E27" s="3"/>
    </row>
    <row r="28" spans="1:5" ht="11.25">
      <c r="A28" s="23" t="s">
        <v>305</v>
      </c>
      <c r="B28" s="23"/>
      <c r="C28" s="3"/>
      <c r="D28" s="3"/>
      <c r="E28" s="3"/>
    </row>
    <row r="29" spans="1:5" ht="11.25">
      <c r="A29" s="23" t="s">
        <v>306</v>
      </c>
      <c r="B29" s="23"/>
      <c r="C29" s="3"/>
      <c r="D29" s="3"/>
      <c r="E29" s="3"/>
    </row>
    <row r="30" spans="1:5" ht="11.25">
      <c r="A30" s="23" t="s">
        <v>307</v>
      </c>
      <c r="B30" s="23"/>
      <c r="C30" s="3"/>
      <c r="D30" s="3"/>
      <c r="E30" s="3"/>
    </row>
    <row r="31" spans="1:5" ht="11.25">
      <c r="A31" s="23" t="s">
        <v>308</v>
      </c>
      <c r="B31" s="23"/>
      <c r="C31" s="3"/>
      <c r="D31" s="3"/>
      <c r="E31" s="3"/>
    </row>
    <row r="32" spans="1:5" ht="11.25">
      <c r="A32" s="23" t="s">
        <v>309</v>
      </c>
      <c r="B32" s="23"/>
      <c r="C32" s="3"/>
      <c r="D32" s="3"/>
      <c r="E32" s="3"/>
    </row>
    <row r="33" spans="1:5" ht="11.25">
      <c r="A33" s="23" t="s">
        <v>310</v>
      </c>
      <c r="B33" s="3"/>
      <c r="C33" s="3"/>
      <c r="D33" s="3"/>
      <c r="E33" s="3"/>
    </row>
    <row r="34" spans="2:5" ht="11.25">
      <c r="B34" s="3"/>
      <c r="C34" s="3"/>
      <c r="D34" s="1"/>
      <c r="E34" s="3"/>
    </row>
    <row r="35" spans="2:5" ht="11.25">
      <c r="B35" s="3"/>
      <c r="C35" s="3"/>
      <c r="D35" s="3"/>
      <c r="E35" s="3"/>
    </row>
    <row r="36" spans="2:5" ht="11.25">
      <c r="B36" s="3"/>
      <c r="C36" s="3"/>
      <c r="D36" s="3"/>
      <c r="E36" s="3"/>
    </row>
    <row r="37" spans="2:5" ht="11.25">
      <c r="B37" s="3">
        <f>COUNTIF(B26:B36,"x")</f>
        <v>0</v>
      </c>
      <c r="C37" s="3"/>
      <c r="D37" s="3"/>
      <c r="E37" s="3"/>
    </row>
    <row r="38" spans="1:5" ht="11.25">
      <c r="A38" s="1" t="s">
        <v>80</v>
      </c>
      <c r="B38" s="3"/>
      <c r="C38" s="3"/>
      <c r="D38" s="1"/>
      <c r="E38" s="3"/>
    </row>
    <row r="39" spans="1:5" ht="11.25">
      <c r="A39" s="23" t="s">
        <v>388</v>
      </c>
      <c r="B39" s="23"/>
      <c r="C39" s="3"/>
      <c r="D39" s="3"/>
      <c r="E39" s="3"/>
    </row>
    <row r="40" spans="1:5" ht="11.25">
      <c r="A40" s="23" t="s">
        <v>389</v>
      </c>
      <c r="B40" s="23"/>
      <c r="C40" s="3"/>
      <c r="D40" s="3"/>
      <c r="E40" s="3"/>
    </row>
    <row r="41" spans="1:5" ht="11.25">
      <c r="A41" s="24" t="s">
        <v>70</v>
      </c>
      <c r="B41" s="23"/>
      <c r="C41" s="3"/>
      <c r="D41" s="3"/>
      <c r="E41" s="3"/>
    </row>
    <row r="42" spans="1:5" ht="11.25">
      <c r="A42" s="23"/>
      <c r="B42" s="23"/>
      <c r="C42" s="3"/>
      <c r="D42" s="3"/>
      <c r="E42" s="3"/>
    </row>
    <row r="43" spans="1:5" ht="11.25">
      <c r="A43" s="23"/>
      <c r="B43" s="23"/>
      <c r="C43" s="3"/>
      <c r="D43" s="1"/>
      <c r="E43" s="3"/>
    </row>
    <row r="44" spans="1:5" ht="11.25">
      <c r="A44" s="23"/>
      <c r="B44" s="23"/>
      <c r="C44" s="3"/>
      <c r="D44" s="3"/>
      <c r="E44" s="3"/>
    </row>
    <row r="45" spans="1:5" ht="11.25">
      <c r="A45" s="3"/>
      <c r="B45" s="3">
        <f>COUNTIF(B39:B44,"x")</f>
        <v>0</v>
      </c>
      <c r="C45" s="3"/>
      <c r="D45" s="3"/>
      <c r="E45" s="3"/>
    </row>
    <row r="46" spans="1:5" ht="11.25">
      <c r="A46" s="3"/>
      <c r="B46" s="3"/>
      <c r="C46" s="3"/>
      <c r="D46" s="3"/>
      <c r="E46" s="3"/>
    </row>
    <row r="47" spans="1:5" ht="11.25">
      <c r="A47" s="3"/>
      <c r="B47" s="3"/>
      <c r="C47" s="3"/>
      <c r="D47" s="3"/>
      <c r="E47" s="3"/>
    </row>
    <row r="48" spans="1:5" ht="11.25">
      <c r="A48" s="3"/>
      <c r="B48" s="3"/>
      <c r="C48" s="3"/>
      <c r="D48" s="3"/>
      <c r="E48" s="3"/>
    </row>
    <row r="49" spans="1:5" ht="11.25">
      <c r="A49" s="3"/>
      <c r="B49" s="3"/>
      <c r="C49" s="3"/>
      <c r="D49" s="3"/>
      <c r="E49" s="3"/>
    </row>
  </sheetData>
  <sheetProtection/>
  <mergeCells count="2">
    <mergeCell ref="A1:B1"/>
    <mergeCell ref="D1:E1"/>
  </mergeCells>
  <printOptions/>
  <pageMargins left="0.3937007874015748" right="0.3937007874015748" top="0.3937007874015748" bottom="0.3937007874015748" header="0" footer="0"/>
  <pageSetup horizontalDpi="360" verticalDpi="36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4">
      <selection activeCell="A35" sqref="A35:B36"/>
    </sheetView>
  </sheetViews>
  <sheetFormatPr defaultColWidth="11.421875" defaultRowHeight="12.75"/>
  <cols>
    <col min="1" max="1" width="30.00390625" style="4" bestFit="1" customWidth="1"/>
    <col min="2" max="2" width="10.7109375" style="4" customWidth="1"/>
    <col min="3" max="3" width="11.421875" style="4" customWidth="1"/>
    <col min="4" max="4" width="23.28125" style="4" bestFit="1" customWidth="1"/>
    <col min="5" max="5" width="11.7109375" style="4" customWidth="1"/>
    <col min="6" max="16384" width="11.421875" style="4" customWidth="1"/>
  </cols>
  <sheetData>
    <row r="1" spans="1:5" ht="11.25" customHeight="1">
      <c r="A1" s="46" t="s">
        <v>72</v>
      </c>
      <c r="B1" s="47"/>
      <c r="C1" s="3"/>
      <c r="D1" s="46" t="s">
        <v>73</v>
      </c>
      <c r="E1" s="47"/>
    </row>
    <row r="2" spans="1:5" ht="45">
      <c r="A2" s="1" t="s">
        <v>0</v>
      </c>
      <c r="B2" s="2" t="s">
        <v>3</v>
      </c>
      <c r="C2" s="3"/>
      <c r="D2" s="1" t="s">
        <v>0</v>
      </c>
      <c r="E2" s="2" t="s">
        <v>3</v>
      </c>
    </row>
    <row r="3" spans="1:5" ht="11.25">
      <c r="A3" s="1" t="s">
        <v>65</v>
      </c>
      <c r="B3" s="3"/>
      <c r="C3" s="3"/>
      <c r="D3" s="1"/>
      <c r="E3" s="3"/>
    </row>
    <row r="4" spans="1:5" ht="11.25">
      <c r="A4" s="24" t="s">
        <v>410</v>
      </c>
      <c r="B4" s="23"/>
      <c r="C4" s="3"/>
      <c r="D4" s="3"/>
      <c r="E4" s="3"/>
    </row>
    <row r="5" spans="1:5" ht="11.25">
      <c r="A5" s="24" t="s">
        <v>411</v>
      </c>
      <c r="B5" s="23"/>
      <c r="C5" s="3"/>
      <c r="D5" s="3"/>
      <c r="E5" s="3"/>
    </row>
    <row r="6" spans="1:5" ht="11.25">
      <c r="A6" s="24" t="s">
        <v>412</v>
      </c>
      <c r="B6" s="23"/>
      <c r="C6" s="3"/>
      <c r="D6" s="3"/>
      <c r="E6" s="3"/>
    </row>
    <row r="7" spans="1:5" ht="11.25">
      <c r="A7" s="24" t="s">
        <v>413</v>
      </c>
      <c r="B7" s="23"/>
      <c r="C7" s="3"/>
      <c r="D7" s="3"/>
      <c r="E7" s="3"/>
    </row>
    <row r="8" spans="1:5" ht="11.25">
      <c r="A8" s="24" t="s">
        <v>414</v>
      </c>
      <c r="B8" s="23" t="s">
        <v>506</v>
      </c>
      <c r="C8" s="3"/>
      <c r="D8" s="3"/>
      <c r="E8" s="3"/>
    </row>
    <row r="9" spans="1:5" ht="11.25">
      <c r="A9" s="23" t="s">
        <v>415</v>
      </c>
      <c r="B9" s="23"/>
      <c r="C9" s="3"/>
      <c r="D9" s="3"/>
      <c r="E9" s="3"/>
    </row>
    <row r="10" spans="1:5" ht="11.25">
      <c r="A10" s="23"/>
      <c r="B10" s="23"/>
      <c r="C10" s="3"/>
      <c r="D10" s="3"/>
      <c r="E10" s="3"/>
    </row>
    <row r="11" spans="1:5" ht="11.25">
      <c r="A11" s="3"/>
      <c r="B11" s="3">
        <f>COUNTIF(B4:B10,"x")</f>
        <v>1</v>
      </c>
      <c r="C11" s="3"/>
      <c r="D11" s="3"/>
      <c r="E11" s="3"/>
    </row>
    <row r="12" spans="1:5" ht="11.25">
      <c r="A12" s="1" t="s">
        <v>66</v>
      </c>
      <c r="B12" s="3"/>
      <c r="C12" s="3"/>
      <c r="D12" s="3"/>
      <c r="E12" s="3"/>
    </row>
    <row r="13" spans="1:5" ht="11.25">
      <c r="A13" s="23" t="s">
        <v>385</v>
      </c>
      <c r="B13" s="23" t="s">
        <v>506</v>
      </c>
      <c r="C13" s="3"/>
      <c r="D13" s="3"/>
      <c r="E13" s="3"/>
    </row>
    <row r="14" spans="1:5" ht="11.25">
      <c r="A14" s="23" t="s">
        <v>386</v>
      </c>
      <c r="B14" s="23" t="s">
        <v>506</v>
      </c>
      <c r="C14" s="3"/>
      <c r="D14" s="3"/>
      <c r="E14" s="3"/>
    </row>
    <row r="15" spans="1:5" ht="11.25">
      <c r="A15" s="23" t="s">
        <v>387</v>
      </c>
      <c r="B15" s="23"/>
      <c r="C15" s="3"/>
      <c r="D15" s="3"/>
      <c r="E15" s="3"/>
    </row>
    <row r="16" spans="1:5" ht="11.25">
      <c r="A16" s="23"/>
      <c r="B16" s="23"/>
      <c r="C16" s="3"/>
      <c r="D16" s="3"/>
      <c r="E16" s="3"/>
    </row>
    <row r="17" spans="1:5" ht="11.25">
      <c r="A17" s="23"/>
      <c r="B17" s="23"/>
      <c r="C17" s="3"/>
      <c r="D17" s="3"/>
      <c r="E17" s="3"/>
    </row>
    <row r="18" spans="1:5" ht="11.25">
      <c r="A18" s="23"/>
      <c r="B18" s="23"/>
      <c r="C18" s="3"/>
      <c r="D18" s="3"/>
      <c r="E18" s="3"/>
    </row>
    <row r="19" spans="1:5" ht="11.25">
      <c r="A19" s="3"/>
      <c r="B19" s="3">
        <f>COUNTIF(B13:B18,"x")</f>
        <v>2</v>
      </c>
      <c r="C19" s="3"/>
      <c r="D19" s="3"/>
      <c r="E19" s="3"/>
    </row>
    <row r="20" spans="1:5" ht="11.25">
      <c r="A20" s="3"/>
      <c r="B20" s="3"/>
      <c r="C20" s="3"/>
      <c r="D20" s="3"/>
      <c r="E20" s="3"/>
    </row>
    <row r="21" spans="1:5" ht="11.25">
      <c r="A21" s="3"/>
      <c r="B21" s="3"/>
      <c r="C21" s="3"/>
      <c r="D21" s="3"/>
      <c r="E21" s="3"/>
    </row>
    <row r="22" spans="1:5" ht="11.25">
      <c r="A22" s="1" t="s">
        <v>79</v>
      </c>
      <c r="B22" s="3"/>
      <c r="C22" s="3"/>
      <c r="D22" s="1"/>
      <c r="E22" s="3"/>
    </row>
    <row r="23" spans="1:5" ht="11.25">
      <c r="A23" s="23" t="s">
        <v>312</v>
      </c>
      <c r="B23" s="23"/>
      <c r="C23" s="3"/>
      <c r="E23" s="3"/>
    </row>
    <row r="24" spans="1:5" ht="11.25">
      <c r="A24" s="23" t="s">
        <v>313</v>
      </c>
      <c r="B24" s="23"/>
      <c r="C24" s="3"/>
      <c r="D24" s="3"/>
      <c r="E24" s="3"/>
    </row>
    <row r="25" spans="1:5" ht="11.25">
      <c r="A25" s="23" t="s">
        <v>314</v>
      </c>
      <c r="B25" s="23"/>
      <c r="C25" s="3"/>
      <c r="D25" s="1"/>
      <c r="E25" s="3"/>
    </row>
    <row r="26" spans="1:5" ht="11.25">
      <c r="A26" s="23" t="s">
        <v>68</v>
      </c>
      <c r="B26" s="23"/>
      <c r="C26" s="3"/>
      <c r="D26" s="3"/>
      <c r="E26" s="3"/>
    </row>
    <row r="27" spans="1:5" ht="11.25">
      <c r="A27" s="24" t="s">
        <v>315</v>
      </c>
      <c r="B27" s="23"/>
      <c r="C27" s="3"/>
      <c r="D27" s="3"/>
      <c r="E27" s="3"/>
    </row>
    <row r="28" spans="1:5" ht="11.25">
      <c r="A28" s="24" t="s">
        <v>316</v>
      </c>
      <c r="B28" s="23"/>
      <c r="C28" s="3"/>
      <c r="D28" s="3"/>
      <c r="E28" s="3"/>
    </row>
    <row r="29" spans="1:5" ht="11.25">
      <c r="A29" s="24" t="s">
        <v>317</v>
      </c>
      <c r="B29" s="23"/>
      <c r="C29" s="3"/>
      <c r="D29" s="1"/>
      <c r="E29" s="3"/>
    </row>
    <row r="30" spans="1:5" ht="11.25">
      <c r="A30" s="24"/>
      <c r="B30" s="23"/>
      <c r="C30" s="3"/>
      <c r="D30" s="3"/>
      <c r="E30" s="3"/>
    </row>
    <row r="31" spans="1:5" ht="11.25">
      <c r="A31" s="23"/>
      <c r="B31" s="23"/>
      <c r="C31" s="3"/>
      <c r="D31" s="3"/>
      <c r="E31" s="3"/>
    </row>
    <row r="32" spans="1:5" ht="11.25">
      <c r="A32" s="3"/>
      <c r="B32" s="3">
        <f>COUNTIF(B23:B31,"x")</f>
        <v>0</v>
      </c>
      <c r="C32" s="3"/>
      <c r="D32" s="3"/>
      <c r="E32" s="3"/>
    </row>
    <row r="33" spans="1:5" ht="11.25">
      <c r="A33" s="3"/>
      <c r="B33" s="3"/>
      <c r="C33" s="3"/>
      <c r="D33" s="1"/>
      <c r="E33" s="3"/>
    </row>
    <row r="34" spans="1:5" ht="11.25">
      <c r="A34" s="1" t="s">
        <v>80</v>
      </c>
      <c r="B34" s="3"/>
      <c r="C34" s="3"/>
      <c r="D34" s="3"/>
      <c r="E34" s="3"/>
    </row>
    <row r="35" spans="1:5" ht="11.25">
      <c r="A35" s="24" t="s">
        <v>70</v>
      </c>
      <c r="B35" s="23"/>
      <c r="C35" s="3"/>
      <c r="D35" s="3"/>
      <c r="E35" s="3"/>
    </row>
    <row r="36" spans="1:5" ht="11.25">
      <c r="A36" s="23"/>
      <c r="B36" s="23"/>
      <c r="C36" s="3"/>
      <c r="D36" s="3"/>
      <c r="E36" s="3"/>
    </row>
    <row r="37" spans="1:5" ht="11.25">
      <c r="A37" s="1"/>
      <c r="B37" s="3">
        <f>COUNTIF(B35:B36,"x")</f>
        <v>0</v>
      </c>
      <c r="C37" s="3"/>
      <c r="D37" s="1"/>
      <c r="E37" s="3"/>
    </row>
    <row r="38" spans="1:5" ht="11.25">
      <c r="A38" s="3"/>
      <c r="B38" s="3"/>
      <c r="C38" s="3"/>
      <c r="D38" s="3"/>
      <c r="E38" s="3"/>
    </row>
    <row r="39" spans="1:5" ht="11.25">
      <c r="A39" s="1"/>
      <c r="B39" s="3"/>
      <c r="C39" s="3"/>
      <c r="D39" s="3"/>
      <c r="E39" s="3"/>
    </row>
    <row r="40" spans="1:5" ht="11.25">
      <c r="A40" s="3"/>
      <c r="B40" s="3"/>
      <c r="C40" s="3"/>
      <c r="D40" s="3"/>
      <c r="E40" s="3"/>
    </row>
    <row r="41" spans="1:5" ht="11.25">
      <c r="A41" s="3"/>
      <c r="B41" s="3"/>
      <c r="C41" s="3"/>
      <c r="D41" s="3"/>
      <c r="E41" s="3"/>
    </row>
    <row r="42" spans="1:5" ht="11.25">
      <c r="A42" s="3"/>
      <c r="B42" s="3"/>
      <c r="C42" s="3"/>
      <c r="D42" s="1"/>
      <c r="E42" s="3"/>
    </row>
    <row r="43" spans="1:5" ht="11.25">
      <c r="A43" s="1"/>
      <c r="B43" s="3"/>
      <c r="C43" s="3"/>
      <c r="D43" s="3"/>
      <c r="E43" s="3"/>
    </row>
    <row r="44" spans="1:5" ht="11.25">
      <c r="A44" s="3"/>
      <c r="B44" s="3"/>
      <c r="C44" s="3"/>
      <c r="D44" s="3"/>
      <c r="E44" s="3"/>
    </row>
    <row r="45" spans="1:5" ht="11.25">
      <c r="A45" s="3"/>
      <c r="B45" s="3"/>
      <c r="C45" s="3"/>
      <c r="D45" s="3"/>
      <c r="E45" s="3"/>
    </row>
    <row r="46" spans="1:5" ht="11.25">
      <c r="A46" s="3"/>
      <c r="B46" s="3"/>
      <c r="C46" s="3"/>
      <c r="D46" s="3"/>
      <c r="E46" s="3"/>
    </row>
    <row r="47" spans="1:5" ht="11.25">
      <c r="A47" s="3"/>
      <c r="B47" s="3"/>
      <c r="C47" s="3"/>
      <c r="D47" s="3"/>
      <c r="E47" s="3"/>
    </row>
    <row r="48" spans="1:5" ht="11.25">
      <c r="A48" s="3"/>
      <c r="B48" s="3"/>
      <c r="C48" s="3"/>
      <c r="D48" s="3"/>
      <c r="E48" s="3"/>
    </row>
  </sheetData>
  <sheetProtection/>
  <mergeCells count="2">
    <mergeCell ref="A1:B1"/>
    <mergeCell ref="D1:E1"/>
  </mergeCells>
  <printOptions/>
  <pageMargins left="0.3937007874015748" right="0.3937007874015748" top="0.3937007874015748" bottom="0.3937007874015748" header="0" footer="0"/>
  <pageSetup horizontalDpi="360" verticalDpi="36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0">
      <selection activeCell="A29" sqref="A29:B30"/>
    </sheetView>
  </sheetViews>
  <sheetFormatPr defaultColWidth="11.421875" defaultRowHeight="12.75"/>
  <cols>
    <col min="1" max="1" width="30.00390625" style="4" bestFit="1" customWidth="1"/>
    <col min="2" max="2" width="10.7109375" style="4" customWidth="1"/>
    <col min="3" max="3" width="11.421875" style="4" customWidth="1"/>
    <col min="4" max="4" width="23.28125" style="4" bestFit="1" customWidth="1"/>
    <col min="5" max="5" width="11.7109375" style="4" customWidth="1"/>
    <col min="6" max="16384" width="11.421875" style="4" customWidth="1"/>
  </cols>
  <sheetData>
    <row r="1" spans="1:5" ht="11.25" customHeight="1">
      <c r="A1" s="46" t="s">
        <v>75</v>
      </c>
      <c r="B1" s="47"/>
      <c r="C1" s="3"/>
      <c r="D1" s="46" t="s">
        <v>76</v>
      </c>
      <c r="E1" s="47"/>
    </row>
    <row r="2" spans="1:5" ht="45">
      <c r="A2" s="1" t="s">
        <v>0</v>
      </c>
      <c r="B2" s="2" t="s">
        <v>3</v>
      </c>
      <c r="C2" s="3"/>
      <c r="D2" s="1" t="s">
        <v>0</v>
      </c>
      <c r="E2" s="2" t="s">
        <v>3</v>
      </c>
    </row>
    <row r="3" spans="1:5" ht="11.25">
      <c r="A3" s="1" t="s">
        <v>65</v>
      </c>
      <c r="B3" s="3"/>
      <c r="C3" s="3"/>
      <c r="D3" s="1"/>
      <c r="E3" s="3"/>
    </row>
    <row r="4" spans="1:5" ht="11.25">
      <c r="A4" s="24" t="s">
        <v>416</v>
      </c>
      <c r="B4" s="23" t="s">
        <v>506</v>
      </c>
      <c r="C4" s="3"/>
      <c r="D4" s="3"/>
      <c r="E4" s="3"/>
    </row>
    <row r="5" spans="1:5" ht="11.25">
      <c r="A5" s="24" t="s">
        <v>63</v>
      </c>
      <c r="B5" s="23"/>
      <c r="C5" s="3"/>
      <c r="D5" s="3"/>
      <c r="E5" s="3"/>
    </row>
    <row r="6" spans="1:5" ht="11.25">
      <c r="A6" s="24" t="s">
        <v>59</v>
      </c>
      <c r="B6" s="23"/>
      <c r="C6" s="3"/>
      <c r="D6" s="3"/>
      <c r="E6" s="3"/>
    </row>
    <row r="7" spans="1:5" ht="11.25">
      <c r="A7" s="24" t="s">
        <v>417</v>
      </c>
      <c r="B7" s="23"/>
      <c r="C7" s="3"/>
      <c r="D7" s="3"/>
      <c r="E7" s="3"/>
    </row>
    <row r="8" spans="1:5" ht="11.25">
      <c r="A8" s="24" t="s">
        <v>418</v>
      </c>
      <c r="B8" s="23"/>
      <c r="C8" s="3"/>
      <c r="D8" s="3"/>
      <c r="E8" s="3"/>
    </row>
    <row r="9" spans="1:5" ht="11.25">
      <c r="A9" s="23"/>
      <c r="B9" s="23"/>
      <c r="C9" s="3"/>
      <c r="D9" s="3"/>
      <c r="E9" s="3"/>
    </row>
    <row r="10" spans="1:5" ht="11.25">
      <c r="A10" s="3"/>
      <c r="B10" s="3">
        <f>COUNTIF(B4:B9,"x")</f>
        <v>1</v>
      </c>
      <c r="C10" s="3"/>
      <c r="D10" s="3"/>
      <c r="E10" s="3"/>
    </row>
    <row r="11" spans="1:5" ht="11.25">
      <c r="A11" s="1" t="s">
        <v>66</v>
      </c>
      <c r="B11" s="3"/>
      <c r="C11" s="3"/>
      <c r="D11" s="3"/>
      <c r="E11" s="3"/>
    </row>
    <row r="12" spans="1:5" ht="11.25">
      <c r="A12" s="23" t="s">
        <v>385</v>
      </c>
      <c r="B12" s="3" t="s">
        <v>506</v>
      </c>
      <c r="C12" s="3"/>
      <c r="D12" s="3"/>
      <c r="E12" s="3"/>
    </row>
    <row r="13" spans="1:5" ht="11.25">
      <c r="A13" s="23" t="s">
        <v>386</v>
      </c>
      <c r="B13" s="3" t="s">
        <v>506</v>
      </c>
      <c r="C13" s="3"/>
      <c r="D13" s="3"/>
      <c r="E13" s="3"/>
    </row>
    <row r="14" spans="1:5" ht="11.25">
      <c r="A14" s="23" t="s">
        <v>387</v>
      </c>
      <c r="B14" s="3"/>
      <c r="C14" s="3"/>
      <c r="D14" s="3"/>
      <c r="E14" s="3"/>
    </row>
    <row r="15" spans="1:5" ht="11.25">
      <c r="A15" s="3"/>
      <c r="B15" s="3"/>
      <c r="C15" s="3"/>
      <c r="D15" s="3"/>
      <c r="E15" s="3"/>
    </row>
    <row r="16" spans="1:5" ht="11.25">
      <c r="A16" s="3"/>
      <c r="B16" s="3"/>
      <c r="C16" s="3"/>
      <c r="D16" s="3"/>
      <c r="E16" s="3"/>
    </row>
    <row r="17" spans="1:5" ht="11.25">
      <c r="A17" s="3"/>
      <c r="B17" s="3">
        <f>COUNTIF(B12:B16,"x")</f>
        <v>2</v>
      </c>
      <c r="C17" s="3"/>
      <c r="D17" s="3"/>
      <c r="E17" s="3"/>
    </row>
    <row r="18" spans="1:5" ht="11.25">
      <c r="A18" s="1" t="s">
        <v>79</v>
      </c>
      <c r="B18" s="3"/>
      <c r="C18" s="3"/>
      <c r="D18" s="1"/>
      <c r="E18" s="3"/>
    </row>
    <row r="19" spans="1:5" ht="11.25">
      <c r="A19" s="23" t="s">
        <v>319</v>
      </c>
      <c r="B19" s="23"/>
      <c r="C19" s="3"/>
      <c r="D19" s="3"/>
      <c r="E19" s="3"/>
    </row>
    <row r="20" spans="1:5" ht="11.25">
      <c r="A20" s="23" t="s">
        <v>58</v>
      </c>
      <c r="B20" s="23"/>
      <c r="C20" s="3"/>
      <c r="D20" s="3"/>
      <c r="E20" s="3"/>
    </row>
    <row r="21" spans="1:5" ht="11.25">
      <c r="A21" s="23" t="s">
        <v>320</v>
      </c>
      <c r="B21" s="23"/>
      <c r="C21" s="3"/>
      <c r="D21" s="3"/>
      <c r="E21" s="3"/>
    </row>
    <row r="22" spans="1:5" ht="11.25">
      <c r="A22" s="23" t="s">
        <v>321</v>
      </c>
      <c r="B22" s="23"/>
      <c r="C22" s="3"/>
      <c r="D22" s="1"/>
      <c r="E22" s="3"/>
    </row>
    <row r="23" spans="1:5" ht="11.25">
      <c r="A23" s="23"/>
      <c r="B23" s="23"/>
      <c r="C23" s="3"/>
      <c r="D23" s="3"/>
      <c r="E23" s="3"/>
    </row>
    <row r="24" spans="1:5" ht="11.25">
      <c r="A24" s="23"/>
      <c r="B24" s="23"/>
      <c r="C24" s="3"/>
      <c r="D24" s="3"/>
      <c r="E24" s="3"/>
    </row>
    <row r="25" spans="1:5" ht="11.25">
      <c r="A25" s="23"/>
      <c r="B25" s="23"/>
      <c r="C25" s="3"/>
      <c r="D25" s="3"/>
      <c r="E25" s="3"/>
    </row>
    <row r="26" spans="1:5" ht="11.25">
      <c r="A26" s="23"/>
      <c r="B26" s="23"/>
      <c r="C26" s="3"/>
      <c r="D26" s="1"/>
      <c r="E26" s="3"/>
    </row>
    <row r="27" spans="1:5" ht="11.25">
      <c r="A27" s="3"/>
      <c r="B27" s="3">
        <f>COUNTIF(B19:B26,"x")</f>
        <v>0</v>
      </c>
      <c r="C27" s="3"/>
      <c r="D27" s="3"/>
      <c r="E27" s="3"/>
    </row>
    <row r="28" spans="1:5" ht="11.25">
      <c r="A28" s="1" t="s">
        <v>80</v>
      </c>
      <c r="B28" s="3"/>
      <c r="C28" s="3"/>
      <c r="D28" s="3"/>
      <c r="E28" s="3"/>
    </row>
    <row r="29" spans="1:5" ht="11.25">
      <c r="A29" s="23" t="s">
        <v>390</v>
      </c>
      <c r="B29" s="23"/>
      <c r="C29" s="3"/>
      <c r="D29" s="3"/>
      <c r="E29" s="3"/>
    </row>
    <row r="30" spans="1:5" ht="11.25">
      <c r="A30" s="23"/>
      <c r="B30" s="23"/>
      <c r="C30" s="3"/>
      <c r="D30" s="1"/>
      <c r="E30" s="3"/>
    </row>
    <row r="31" spans="1:5" ht="11.25">
      <c r="A31" s="3"/>
      <c r="B31" s="3">
        <f>COUNTIF(B29:B30,"x")</f>
        <v>0</v>
      </c>
      <c r="C31" s="3"/>
      <c r="D31" s="3"/>
      <c r="E31" s="3"/>
    </row>
    <row r="32" spans="1:5" ht="11.25">
      <c r="A32" s="3"/>
      <c r="B32" s="3"/>
      <c r="C32" s="3"/>
      <c r="D32" s="3"/>
      <c r="E32" s="3"/>
    </row>
    <row r="33" spans="1:5" ht="11.25">
      <c r="A33" s="3"/>
      <c r="B33" s="3"/>
      <c r="C33" s="3"/>
      <c r="D33" s="3"/>
      <c r="E33" s="3"/>
    </row>
    <row r="34" spans="1:5" ht="11.25">
      <c r="A34" s="3"/>
      <c r="B34" s="3"/>
      <c r="C34" s="3"/>
      <c r="D34" s="1"/>
      <c r="E34" s="3"/>
    </row>
    <row r="35" spans="1:5" ht="11.25">
      <c r="A35" s="3"/>
      <c r="B35" s="3"/>
      <c r="C35" s="3"/>
      <c r="D35" s="3"/>
      <c r="E35" s="3"/>
    </row>
    <row r="36" spans="1:5" ht="11.25">
      <c r="A36" s="1"/>
      <c r="B36" s="3"/>
      <c r="C36" s="3"/>
      <c r="D36" s="3"/>
      <c r="E36" s="3"/>
    </row>
    <row r="37" spans="1:5" ht="11.25">
      <c r="A37" s="3"/>
      <c r="B37" s="3"/>
      <c r="C37" s="3"/>
      <c r="D37" s="3"/>
      <c r="E37" s="3"/>
    </row>
    <row r="38" spans="1:5" ht="11.25">
      <c r="A38" s="3"/>
      <c r="B38" s="3"/>
      <c r="C38" s="3"/>
      <c r="D38" s="3"/>
      <c r="E38" s="3"/>
    </row>
    <row r="39" spans="1:5" ht="11.25">
      <c r="A39" s="3"/>
      <c r="B39" s="3"/>
      <c r="C39" s="3"/>
      <c r="D39" s="1"/>
      <c r="E39" s="3"/>
    </row>
    <row r="40" spans="1:5" ht="11.25">
      <c r="A40" s="1"/>
      <c r="B40" s="3"/>
      <c r="C40" s="3"/>
      <c r="D40" s="3"/>
      <c r="E40" s="3"/>
    </row>
    <row r="41" spans="1:5" ht="11.25">
      <c r="A41" s="3"/>
      <c r="B41" s="3"/>
      <c r="C41" s="3"/>
      <c r="D41" s="3"/>
      <c r="E41" s="3"/>
    </row>
    <row r="42" spans="1:5" ht="11.25">
      <c r="A42" s="3"/>
      <c r="B42" s="3"/>
      <c r="C42" s="3"/>
      <c r="D42" s="3"/>
      <c r="E42" s="3"/>
    </row>
    <row r="43" spans="1:5" ht="11.25">
      <c r="A43" s="3"/>
      <c r="B43" s="3"/>
      <c r="C43" s="3"/>
      <c r="D43" s="3"/>
      <c r="E43" s="3"/>
    </row>
    <row r="44" spans="1:5" ht="11.25">
      <c r="A44" s="3"/>
      <c r="B44" s="3"/>
      <c r="C44" s="3"/>
      <c r="D44" s="3"/>
      <c r="E44" s="3"/>
    </row>
    <row r="45" spans="1:5" ht="11.25">
      <c r="A45" s="3"/>
      <c r="B45" s="3"/>
      <c r="C45" s="3"/>
      <c r="D45" s="3"/>
      <c r="E45" s="3"/>
    </row>
  </sheetData>
  <sheetProtection/>
  <mergeCells count="2">
    <mergeCell ref="A1:B1"/>
    <mergeCell ref="D1:E1"/>
  </mergeCells>
  <printOptions/>
  <pageMargins left="0.3937007874015748" right="0.3937007874015748" top="0.3937007874015748" bottom="0.3937007874015748" header="0" footer="0"/>
  <pageSetup horizontalDpi="360" verticalDpi="36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22" sqref="A22:B23"/>
    </sheetView>
  </sheetViews>
  <sheetFormatPr defaultColWidth="11.421875" defaultRowHeight="12.75"/>
  <cols>
    <col min="1" max="1" width="30.00390625" style="4" bestFit="1" customWidth="1"/>
    <col min="2" max="2" width="10.7109375" style="4" customWidth="1"/>
    <col min="3" max="3" width="11.421875" style="4" customWidth="1"/>
    <col min="4" max="4" width="23.28125" style="4" bestFit="1" customWidth="1"/>
    <col min="5" max="5" width="11.7109375" style="4" customWidth="1"/>
    <col min="6" max="16384" width="11.421875" style="4" customWidth="1"/>
  </cols>
  <sheetData>
    <row r="1" spans="1:5" ht="11.25" customHeight="1">
      <c r="A1" s="46" t="s">
        <v>77</v>
      </c>
      <c r="B1" s="47"/>
      <c r="C1" s="3"/>
      <c r="D1" s="46" t="s">
        <v>78</v>
      </c>
      <c r="E1" s="47"/>
    </row>
    <row r="2" spans="1:5" ht="45">
      <c r="A2" s="1" t="s">
        <v>0</v>
      </c>
      <c r="B2" s="2" t="s">
        <v>3</v>
      </c>
      <c r="C2" s="3"/>
      <c r="D2" s="1" t="s">
        <v>0</v>
      </c>
      <c r="E2" s="2" t="s">
        <v>3</v>
      </c>
    </row>
    <row r="3" spans="1:5" ht="11.25">
      <c r="A3" s="1" t="s">
        <v>65</v>
      </c>
      <c r="B3" s="3"/>
      <c r="C3" s="3"/>
      <c r="D3" s="1"/>
      <c r="E3" s="3"/>
    </row>
    <row r="4" spans="1:5" ht="11.25">
      <c r="A4" s="23" t="s">
        <v>419</v>
      </c>
      <c r="B4" s="23" t="s">
        <v>506</v>
      </c>
      <c r="C4" s="3"/>
      <c r="D4" s="3"/>
      <c r="E4" s="3"/>
    </row>
    <row r="5" spans="1:5" ht="11.25">
      <c r="A5" s="23" t="s">
        <v>420</v>
      </c>
      <c r="B5" s="23"/>
      <c r="C5" s="3"/>
      <c r="D5" s="3"/>
      <c r="E5" s="3"/>
    </row>
    <row r="6" spans="1:5" ht="11.25">
      <c r="A6" s="23"/>
      <c r="B6" s="23"/>
      <c r="C6" s="3"/>
      <c r="D6" s="3"/>
      <c r="E6" s="3"/>
    </row>
    <row r="7" spans="1:5" ht="11.25">
      <c r="A7" s="3"/>
      <c r="B7" s="3">
        <f>COUNTIF(B4:B6,"x")</f>
        <v>1</v>
      </c>
      <c r="C7" s="3"/>
      <c r="D7" s="3"/>
      <c r="E7" s="3"/>
    </row>
    <row r="8" spans="1:5" ht="11.25">
      <c r="A8" s="1" t="s">
        <v>66</v>
      </c>
      <c r="B8" s="3"/>
      <c r="C8" s="3"/>
      <c r="D8" s="3"/>
      <c r="E8" s="3"/>
    </row>
    <row r="9" spans="1:5" ht="11.25">
      <c r="A9" s="23" t="s">
        <v>502</v>
      </c>
      <c r="B9" s="23" t="s">
        <v>506</v>
      </c>
      <c r="C9" s="3"/>
      <c r="D9" s="3"/>
      <c r="E9" s="3"/>
    </row>
    <row r="10" spans="1:5" ht="11.25">
      <c r="A10" s="23" t="s">
        <v>503</v>
      </c>
      <c r="B10" s="23"/>
      <c r="C10" s="3"/>
      <c r="D10" s="3"/>
      <c r="E10" s="3"/>
    </row>
    <row r="11" spans="1:5" ht="11.25">
      <c r="A11" s="23"/>
      <c r="B11" s="23"/>
      <c r="C11" s="3"/>
      <c r="D11" s="3"/>
      <c r="E11" s="3"/>
    </row>
    <row r="12" spans="1:5" ht="11.25">
      <c r="A12" s="3"/>
      <c r="B12" s="3">
        <f>COUNTIF(B9:B11,"x")</f>
        <v>1</v>
      </c>
      <c r="C12" s="3"/>
      <c r="D12" s="3"/>
      <c r="E12" s="3"/>
    </row>
    <row r="13" spans="1:5" ht="11.25">
      <c r="A13" s="3"/>
      <c r="B13" s="3"/>
      <c r="C13" s="3"/>
      <c r="D13" s="3"/>
      <c r="E13" s="3"/>
    </row>
    <row r="14" spans="1:5" ht="11.25">
      <c r="A14" s="3"/>
      <c r="B14" s="3"/>
      <c r="C14" s="3"/>
      <c r="D14" s="3"/>
      <c r="E14" s="3"/>
    </row>
    <row r="15" spans="1:5" ht="11.25">
      <c r="A15" s="1" t="s">
        <v>79</v>
      </c>
      <c r="B15" s="3"/>
      <c r="C15" s="3"/>
      <c r="D15" s="1"/>
      <c r="E15" s="3"/>
    </row>
    <row r="16" spans="1:5" ht="11.25">
      <c r="A16" s="23" t="s">
        <v>322</v>
      </c>
      <c r="B16" s="23"/>
      <c r="C16" s="3"/>
      <c r="D16" s="3"/>
      <c r="E16" s="3"/>
    </row>
    <row r="17" spans="1:5" ht="11.25">
      <c r="A17" s="23" t="s">
        <v>323</v>
      </c>
      <c r="B17" s="23"/>
      <c r="C17" s="3"/>
      <c r="D17" s="3"/>
      <c r="E17" s="3"/>
    </row>
    <row r="18" spans="1:5" ht="11.25">
      <c r="A18" s="23" t="s">
        <v>324</v>
      </c>
      <c r="B18" s="23"/>
      <c r="C18" s="3"/>
      <c r="D18" s="3"/>
      <c r="E18" s="3"/>
    </row>
    <row r="19" spans="1:5" ht="11.25">
      <c r="A19" s="3"/>
      <c r="B19" s="3">
        <f>COUNTIF(B16:B18,"x")</f>
        <v>0</v>
      </c>
      <c r="C19" s="3"/>
      <c r="D19" s="3"/>
      <c r="E19" s="3"/>
    </row>
    <row r="20" spans="1:5" ht="11.25">
      <c r="A20" s="3"/>
      <c r="B20" s="3"/>
      <c r="C20" s="3"/>
      <c r="D20" s="3"/>
      <c r="E20" s="3"/>
    </row>
    <row r="21" spans="1:5" ht="11.25">
      <c r="A21" s="1" t="s">
        <v>80</v>
      </c>
      <c r="B21" s="3"/>
      <c r="C21" s="3"/>
      <c r="D21" s="1"/>
      <c r="E21" s="3"/>
    </row>
    <row r="22" spans="1:5" ht="11.25">
      <c r="A22" s="23" t="s">
        <v>388</v>
      </c>
      <c r="B22" s="23" t="s">
        <v>506</v>
      </c>
      <c r="C22" s="3"/>
      <c r="D22" s="3"/>
      <c r="E22" s="3"/>
    </row>
    <row r="23" spans="1:5" ht="11.25">
      <c r="A23" s="23" t="s">
        <v>389</v>
      </c>
      <c r="B23" s="23" t="s">
        <v>506</v>
      </c>
      <c r="C23" s="3"/>
      <c r="D23" s="3"/>
      <c r="E23" s="3"/>
    </row>
    <row r="24" spans="1:5" ht="11.25">
      <c r="A24" s="3"/>
      <c r="B24" s="3">
        <f>COUNTIF(B22:B23,"x")</f>
        <v>2</v>
      </c>
      <c r="C24" s="3"/>
      <c r="D24" s="3"/>
      <c r="E24" s="3"/>
    </row>
    <row r="25" spans="1:5" ht="11.25">
      <c r="A25" s="1"/>
      <c r="B25" s="3"/>
      <c r="C25" s="3"/>
      <c r="D25" s="1"/>
      <c r="E25" s="3"/>
    </row>
    <row r="26" spans="1:5" ht="11.25">
      <c r="A26" s="3"/>
      <c r="B26" s="3"/>
      <c r="C26" s="3"/>
      <c r="D26" s="3"/>
      <c r="E26" s="3"/>
    </row>
    <row r="27" spans="1:5" ht="11.25">
      <c r="A27" s="3"/>
      <c r="B27" s="3"/>
      <c r="C27" s="3"/>
      <c r="D27" s="3"/>
      <c r="E27" s="3"/>
    </row>
    <row r="28" spans="1:5" ht="11.25">
      <c r="A28" s="3"/>
      <c r="B28" s="3"/>
      <c r="C28" s="3"/>
      <c r="D28" s="3"/>
      <c r="E28" s="3"/>
    </row>
    <row r="29" spans="1:5" ht="11.25">
      <c r="A29" s="3"/>
      <c r="B29" s="3"/>
      <c r="C29" s="3"/>
      <c r="D29" s="1"/>
      <c r="E29" s="3"/>
    </row>
    <row r="30" spans="1:5" ht="11.25">
      <c r="A30" s="1"/>
      <c r="B30" s="3"/>
      <c r="C30" s="3"/>
      <c r="D30" s="3"/>
      <c r="E30" s="3"/>
    </row>
    <row r="31" spans="1:5" ht="11.25">
      <c r="A31" s="3"/>
      <c r="B31" s="3"/>
      <c r="C31" s="3"/>
      <c r="D31" s="3"/>
      <c r="E31" s="3"/>
    </row>
    <row r="32" spans="1:5" ht="11.25">
      <c r="A32" s="3"/>
      <c r="B32" s="3"/>
      <c r="C32" s="3"/>
      <c r="D32" s="3"/>
      <c r="E32" s="3"/>
    </row>
    <row r="33" spans="1:5" ht="11.25">
      <c r="A33" s="3"/>
      <c r="B33" s="3"/>
      <c r="C33" s="3"/>
      <c r="D33" s="1"/>
      <c r="E33" s="3"/>
    </row>
    <row r="34" spans="1:5" ht="11.25">
      <c r="A34" s="3"/>
      <c r="B34" s="3"/>
      <c r="C34" s="3"/>
      <c r="D34" s="3"/>
      <c r="E34" s="3"/>
    </row>
    <row r="35" spans="1:5" ht="11.25">
      <c r="A35" s="1"/>
      <c r="B35" s="3"/>
      <c r="C35" s="3"/>
      <c r="D35" s="3"/>
      <c r="E35" s="3"/>
    </row>
    <row r="36" spans="1:5" ht="11.25">
      <c r="A36" s="3"/>
      <c r="B36" s="3"/>
      <c r="C36" s="3"/>
      <c r="D36" s="3"/>
      <c r="E36" s="3"/>
    </row>
    <row r="37" spans="1:5" ht="11.25">
      <c r="A37" s="3"/>
      <c r="B37" s="3"/>
      <c r="C37" s="3"/>
      <c r="D37" s="3"/>
      <c r="E37" s="3"/>
    </row>
    <row r="38" spans="1:5" ht="11.25">
      <c r="A38" s="3"/>
      <c r="B38" s="3"/>
      <c r="C38" s="3"/>
      <c r="D38" s="1"/>
      <c r="E38" s="3"/>
    </row>
    <row r="39" spans="1:5" ht="11.25">
      <c r="A39" s="1"/>
      <c r="B39" s="3"/>
      <c r="C39" s="3"/>
      <c r="D39" s="3"/>
      <c r="E39" s="3"/>
    </row>
    <row r="40" spans="1:5" ht="11.25">
      <c r="A40" s="3"/>
      <c r="B40" s="3"/>
      <c r="C40" s="3"/>
      <c r="D40" s="3"/>
      <c r="E40" s="3"/>
    </row>
    <row r="41" spans="1:5" ht="11.25">
      <c r="A41" s="3"/>
      <c r="B41" s="3"/>
      <c r="C41" s="3"/>
      <c r="D41" s="3"/>
      <c r="E41" s="3"/>
    </row>
    <row r="42" spans="1:5" ht="11.25">
      <c r="A42" s="3"/>
      <c r="B42" s="3"/>
      <c r="C42" s="3"/>
      <c r="D42" s="3"/>
      <c r="E42" s="3"/>
    </row>
    <row r="43" spans="1:5" ht="11.25">
      <c r="A43" s="3"/>
      <c r="B43" s="3"/>
      <c r="C43" s="3"/>
      <c r="D43" s="3"/>
      <c r="E43" s="3"/>
    </row>
    <row r="44" spans="1:5" ht="11.25">
      <c r="A44" s="3"/>
      <c r="B44" s="3"/>
      <c r="C44" s="3"/>
      <c r="D44" s="3"/>
      <c r="E44" s="3"/>
    </row>
  </sheetData>
  <sheetProtection/>
  <mergeCells count="2">
    <mergeCell ref="A1:B1"/>
    <mergeCell ref="D1:E1"/>
  </mergeCells>
  <printOptions/>
  <pageMargins left="0.3937007874015748" right="0.3937007874015748" top="0.3937007874015748" bottom="0.3937007874015748" header="0" footer="0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0"/>
  <sheetViews>
    <sheetView showZeros="0" zoomScale="60" zoomScaleNormal="60" zoomScalePageLayoutView="0" workbookViewId="0" topLeftCell="A1">
      <selection activeCell="E7" sqref="D6:E7"/>
    </sheetView>
  </sheetViews>
  <sheetFormatPr defaultColWidth="11.421875" defaultRowHeight="12.75"/>
  <cols>
    <col min="1" max="1" width="20.8515625" style="37" bestFit="1" customWidth="1"/>
    <col min="2" max="2" width="26.7109375" style="0" bestFit="1" customWidth="1"/>
  </cols>
  <sheetData>
    <row r="1" spans="1:2" ht="87" customHeight="1">
      <c r="A1" s="35" t="str">
        <f>TRIVIAL!A2</f>
        <v>ALUMNO/A</v>
      </c>
      <c r="B1" s="31" t="s">
        <v>521</v>
      </c>
    </row>
    <row r="2" ht="12.75">
      <c r="A2" s="36" t="s">
        <v>523</v>
      </c>
    </row>
    <row r="3" spans="1:2" ht="12.75">
      <c r="A3" s="37" t="str">
        <f>TRIVIAL!A16</f>
        <v>IKER PASTOR</v>
      </c>
      <c r="B3" t="str">
        <f>TRIVIAL!B16</f>
        <v>X</v>
      </c>
    </row>
    <row r="4" spans="1:2" ht="12.75">
      <c r="A4" s="37" t="str">
        <f>TRIVIAL!A17</f>
        <v>RUBEN BRINGAS</v>
      </c>
      <c r="B4" t="str">
        <f>TRIVIAL!B17</f>
        <v>X</v>
      </c>
    </row>
    <row r="5" spans="1:2" ht="12.75">
      <c r="A5" s="37" t="str">
        <f>TRIVIAL!A18</f>
        <v>CARMELA</v>
      </c>
      <c r="B5">
        <f>TRIVIAL!B18</f>
        <v>0</v>
      </c>
    </row>
    <row r="6" spans="1:2" ht="12.75">
      <c r="A6" s="37" t="str">
        <f>TRIVIAL!A19</f>
        <v>SARA GARCÍA</v>
      </c>
      <c r="B6" t="str">
        <f>TRIVIAL!B19</f>
        <v>X</v>
      </c>
    </row>
    <row r="7" spans="1:2" ht="12.75">
      <c r="A7" s="37">
        <f>TRIVIAL!A20</f>
        <v>0</v>
      </c>
      <c r="B7">
        <f>TRIVIAL!B20</f>
        <v>0</v>
      </c>
    </row>
    <row r="9" spans="1:2" ht="12.75">
      <c r="A9" s="37" t="str">
        <f>GYMKHANA!A23</f>
        <v>RAUL MORENO</v>
      </c>
      <c r="B9">
        <f>GYMKHANA!B23</f>
        <v>0</v>
      </c>
    </row>
    <row r="10" spans="1:2" ht="12.75">
      <c r="A10" s="37" t="str">
        <f>GYMKHANA!A24</f>
        <v>MARÍA GARCÍA</v>
      </c>
      <c r="B10" t="str">
        <f>GYMKHANA!B24</f>
        <v>X</v>
      </c>
    </row>
    <row r="11" spans="1:2" ht="12.75">
      <c r="A11" s="37" t="str">
        <f>GYMKHANA!A25</f>
        <v>ÁNGELA </v>
      </c>
      <c r="B11" t="str">
        <f>GYMKHANA!B25</f>
        <v>X</v>
      </c>
    </row>
    <row r="12" spans="1:2" ht="12.75">
      <c r="A12" s="37" t="str">
        <f>GYMKHANA!A26</f>
        <v>LUISA ARANGO</v>
      </c>
      <c r="B12">
        <f>GYMKHANA!B26</f>
        <v>0</v>
      </c>
    </row>
    <row r="13" spans="1:2" ht="12.75">
      <c r="A13" s="37" t="str">
        <f>GYMKHANA!A27</f>
        <v>LARO INCERA</v>
      </c>
      <c r="B13" t="str">
        <f>GYMKHANA!B27</f>
        <v>X</v>
      </c>
    </row>
    <row r="14" spans="1:2" ht="12.75">
      <c r="A14" s="37" t="str">
        <f>GYMKHANA!A28</f>
        <v>IVAN BRIGIDO</v>
      </c>
      <c r="B14" t="str">
        <f>GYMKHANA!B28</f>
        <v>X</v>
      </c>
    </row>
    <row r="15" spans="1:2" ht="12.75">
      <c r="A15" s="37" t="str">
        <f>GYMKHANA!A29</f>
        <v>SARAS CONTRERAS</v>
      </c>
      <c r="B15" t="str">
        <f>GYMKHANA!B29</f>
        <v>X</v>
      </c>
    </row>
    <row r="16" spans="1:2" ht="12.75">
      <c r="A16" s="37">
        <f>GYMKHANA!A30</f>
        <v>0</v>
      </c>
      <c r="B16">
        <f>GYMKHANA!B30</f>
        <v>0</v>
      </c>
    </row>
    <row r="18" spans="1:2" ht="12.75">
      <c r="A18" s="37" t="str">
        <f>ARTE!A17</f>
        <v>DIANA PARDO</v>
      </c>
      <c r="B18" t="str">
        <f>ARTE!B17</f>
        <v>x</v>
      </c>
    </row>
    <row r="19" spans="1:2" ht="12.75">
      <c r="A19" s="37" t="str">
        <f>ARTE!A18</f>
        <v>ANDREA HERNANDO</v>
      </c>
      <c r="B19" t="str">
        <f>ARTE!B18</f>
        <v>x</v>
      </c>
    </row>
    <row r="20" spans="1:2" ht="12.75">
      <c r="A20" s="37">
        <f>ARTE!A19</f>
        <v>0</v>
      </c>
      <c r="B20">
        <f>ARTE!B19</f>
        <v>0</v>
      </c>
    </row>
    <row r="21" spans="1:2" ht="12.75">
      <c r="A21" s="37">
        <f>ARTE!A20</f>
        <v>0</v>
      </c>
      <c r="B21">
        <f>ARTE!B20</f>
        <v>0</v>
      </c>
    </row>
    <row r="22" spans="1:2" ht="12.75">
      <c r="A22" s="37">
        <f>ARTE!A21</f>
        <v>0</v>
      </c>
      <c r="B22">
        <f>ARTE!B21</f>
        <v>0</v>
      </c>
    </row>
    <row r="24" spans="1:2" ht="12.75">
      <c r="A24" s="37" t="str">
        <f>MULTIDEPORTE!A22</f>
        <v>JOHAN SEBASTIÁN</v>
      </c>
      <c r="B24" t="str">
        <f>MULTIDEPORTE!B22</f>
        <v>X</v>
      </c>
    </row>
    <row r="25" spans="1:2" ht="12.75">
      <c r="A25" s="37" t="str">
        <f>MULTIDEPORTE!A23</f>
        <v>JONATAN RIVAS</v>
      </c>
      <c r="B25" t="str">
        <f>MULTIDEPORTE!B23</f>
        <v>X</v>
      </c>
    </row>
    <row r="26" spans="1:2" ht="12.75">
      <c r="A26" s="37" t="str">
        <f>MULTIDEPORTE!A24</f>
        <v>ERICK NUÑEZ</v>
      </c>
      <c r="B26" t="str">
        <f>MULTIDEPORTE!B24</f>
        <v>X</v>
      </c>
    </row>
    <row r="27" spans="1:2" ht="12.75">
      <c r="A27" s="37" t="str">
        <f>MULTIDEPORTE!A25</f>
        <v>JEFFERSON BERRIRE</v>
      </c>
      <c r="B27">
        <f>MULTIDEPORTE!B25</f>
        <v>0</v>
      </c>
    </row>
    <row r="28" spans="1:2" ht="12.75">
      <c r="A28" s="37" t="str">
        <f>MULTIDEPORTE!A26</f>
        <v>RAUL ORTIZ</v>
      </c>
      <c r="B28" t="str">
        <f>MULTIDEPORTE!B26</f>
        <v>X</v>
      </c>
    </row>
    <row r="29" spans="1:2" ht="12.75">
      <c r="A29" s="37" t="str">
        <f>MULTIDEPORTE!A27</f>
        <v>RAQUEL GARCÍA</v>
      </c>
      <c r="B29" t="str">
        <f>MULTIDEPORTE!B27</f>
        <v>X</v>
      </c>
    </row>
    <row r="30" spans="1:2" ht="12.75">
      <c r="A30" s="37" t="str">
        <f>MULTIDEPORTE!A28</f>
        <v>ERIC CAVADAS</v>
      </c>
      <c r="B30" t="str">
        <f>MULTIDEPORTE!B28</f>
        <v>X</v>
      </c>
    </row>
    <row r="31" spans="1:2" ht="12.75">
      <c r="A31" s="37">
        <f>MULTIDEPORTE!A29</f>
        <v>0</v>
      </c>
      <c r="B31">
        <f>MULTIDEPORTE!B29</f>
        <v>0</v>
      </c>
    </row>
    <row r="33" spans="1:2" ht="12.75">
      <c r="A33" s="37" t="str">
        <f>'JUEGOS DE MESA'!A17</f>
        <v>ANAYIBI RENTERÍA</v>
      </c>
      <c r="B33" t="str">
        <f>'JUEGOS DE MESA'!B17</f>
        <v>X</v>
      </c>
    </row>
    <row r="34" spans="1:2" ht="12.75">
      <c r="A34" s="37" t="str">
        <f>'JUEGOS DE MESA'!A18</f>
        <v>ANA FILIPA</v>
      </c>
      <c r="B34" t="str">
        <f>'JUEGOS DE MESA'!B18</f>
        <v>X</v>
      </c>
    </row>
    <row r="35" spans="1:2" ht="12.75">
      <c r="A35" s="37" t="str">
        <f>'JUEGOS DE MESA'!A19</f>
        <v>ADRIAN FRÍAS</v>
      </c>
      <c r="B35" t="str">
        <f>'JUEGOS DE MESA'!B19</f>
        <v>X</v>
      </c>
    </row>
    <row r="36" spans="1:2" ht="12.75">
      <c r="A36" s="37">
        <f>'JUEGOS DE MESA'!A20</f>
        <v>0</v>
      </c>
      <c r="B36">
        <f>'JUEGOS DE MESA'!B20</f>
        <v>0</v>
      </c>
    </row>
    <row r="37" spans="1:2" ht="12.75">
      <c r="A37" s="37">
        <f>'JUEGOS DE MESA'!A21</f>
        <v>0</v>
      </c>
      <c r="B37">
        <f>'JUEGOS DE MESA'!B21</f>
        <v>0</v>
      </c>
    </row>
    <row r="39" spans="1:2" ht="12.75">
      <c r="A39" s="37" t="str">
        <f>KARAOKE!A14</f>
        <v>LARA RODRIGUEZ</v>
      </c>
      <c r="B39" t="str">
        <f>KARAOKE!B14</f>
        <v>X</v>
      </c>
    </row>
    <row r="40" spans="1:2" ht="12.75">
      <c r="A40" s="37" t="str">
        <f>KARAOKE!A15</f>
        <v>ANNE INCERA</v>
      </c>
      <c r="B40">
        <f>KARAOKE!B15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39"/>
  <sheetViews>
    <sheetView showZeros="0" zoomScale="70" zoomScaleNormal="70" zoomScalePageLayoutView="0" workbookViewId="0" topLeftCell="A2">
      <selection activeCell="A3" sqref="A3"/>
    </sheetView>
  </sheetViews>
  <sheetFormatPr defaultColWidth="11.421875" defaultRowHeight="12.75"/>
  <cols>
    <col min="1" max="1" width="25.28125" style="37" bestFit="1" customWidth="1"/>
    <col min="2" max="2" width="26.7109375" style="0" customWidth="1"/>
  </cols>
  <sheetData>
    <row r="1" spans="1:2" ht="87" customHeight="1">
      <c r="A1" s="35" t="str">
        <f>TRIVIAL!A2</f>
        <v>ALUMNO/A</v>
      </c>
      <c r="B1" s="31" t="s">
        <v>521</v>
      </c>
    </row>
    <row r="2" ht="12.75">
      <c r="A2" s="38" t="s">
        <v>65</v>
      </c>
    </row>
    <row r="3" spans="1:2" ht="12.75">
      <c r="A3" s="37" t="str">
        <f>'PIN PON'!A4</f>
        <v>MANUEL ELICEGUI</v>
      </c>
      <c r="B3" t="str">
        <f>'PIN PON'!B4</f>
        <v>X</v>
      </c>
    </row>
    <row r="4" spans="1:2" ht="12.75">
      <c r="A4" s="37" t="str">
        <f>'PIN PON'!A5</f>
        <v>ALBERTO PICADO</v>
      </c>
      <c r="B4" t="str">
        <f>'PIN PON'!B5</f>
        <v>X</v>
      </c>
    </row>
    <row r="5" spans="1:2" ht="12.75">
      <c r="A5" s="37" t="str">
        <f>'PIN PON'!A6</f>
        <v>BORJA FERNÁNDEZ</v>
      </c>
      <c r="B5">
        <f>'PIN PON'!B6</f>
        <v>0</v>
      </c>
    </row>
    <row r="6" spans="1:2" ht="12.75">
      <c r="A6" s="37" t="str">
        <f>'PIN PON'!A7</f>
        <v>ROBERTO FDEZ.</v>
      </c>
      <c r="B6">
        <f>'PIN PON'!B7</f>
        <v>0</v>
      </c>
    </row>
    <row r="7" spans="1:2" ht="12.75">
      <c r="A7" s="37" t="str">
        <f>'PIN PON'!A8</f>
        <v>GERMÁN FRESNEDO</v>
      </c>
      <c r="B7">
        <f>'PIN PON'!B8</f>
        <v>0</v>
      </c>
    </row>
    <row r="8" spans="1:2" ht="12.75">
      <c r="A8" s="37">
        <f>'PIN PON'!A9</f>
        <v>0</v>
      </c>
      <c r="B8">
        <f>'PIN PON'!B9</f>
        <v>0</v>
      </c>
    </row>
    <row r="9" spans="1:2" ht="12.75">
      <c r="A9" s="37">
        <f>'PIN PON'!A10</f>
        <v>0</v>
      </c>
      <c r="B9">
        <f>'PIN PON'!B10</f>
        <v>0</v>
      </c>
    </row>
    <row r="10" spans="1:2" ht="12.75">
      <c r="A10" s="37">
        <f>'PIN PON'!A11</f>
        <v>0</v>
      </c>
      <c r="B10">
        <f>'PIN PON'!B11</f>
        <v>0</v>
      </c>
    </row>
    <row r="11" spans="1:2" ht="12.75">
      <c r="A11" s="37">
        <f>'PIN PON'!A12</f>
        <v>0</v>
      </c>
      <c r="B11">
        <f>'PIN PON'!B12</f>
        <v>0</v>
      </c>
    </row>
    <row r="13" spans="1:2" ht="12.75">
      <c r="A13" s="37" t="str">
        <f>VOLEIBOL!A4</f>
        <v>FANNY PEREYRA</v>
      </c>
      <c r="B13" t="str">
        <f>VOLEIBOL!B4</f>
        <v>X</v>
      </c>
    </row>
    <row r="14" spans="1:2" ht="12.75">
      <c r="A14" s="37" t="str">
        <f>VOLEIBOL!A5</f>
        <v>DESIRÉ CUETOS</v>
      </c>
      <c r="B14" t="str">
        <f>VOLEIBOL!B5</f>
        <v>X</v>
      </c>
    </row>
    <row r="15" spans="1:2" ht="12.75">
      <c r="A15" s="37" t="str">
        <f>VOLEIBOL!A6</f>
        <v>SAMANTHA FDEZ.</v>
      </c>
      <c r="B15" t="str">
        <f>VOLEIBOL!B6</f>
        <v>X</v>
      </c>
    </row>
    <row r="16" spans="1:2" ht="12.75">
      <c r="A16" s="37" t="str">
        <f>VOLEIBOL!A7</f>
        <v>SARA FDEZ.</v>
      </c>
      <c r="B16">
        <f>VOLEIBOL!B7</f>
        <v>0</v>
      </c>
    </row>
    <row r="17" spans="1:2" ht="12.75">
      <c r="A17" s="37" t="str">
        <f>VOLEIBOL!A8</f>
        <v>NEREA MEDIA</v>
      </c>
      <c r="B17" t="str">
        <f>VOLEIBOL!B8</f>
        <v>X</v>
      </c>
    </row>
    <row r="18" spans="1:2" ht="12.75">
      <c r="A18" s="37" t="str">
        <f>VOLEIBOL!A9</f>
        <v>MARIAN GÓMEZ</v>
      </c>
      <c r="B18">
        <f>VOLEIBOL!B9</f>
        <v>0</v>
      </c>
    </row>
    <row r="20" spans="1:2" ht="12.75">
      <c r="A20" s="37" t="str">
        <f>SAFARIFOTOGRÁFICO!A4</f>
        <v>ADRIÁN CAMÚS</v>
      </c>
      <c r="B20">
        <f>SAFARIFOTOGRÁFICO!B4</f>
        <v>0</v>
      </c>
    </row>
    <row r="21" spans="1:2" ht="12.75">
      <c r="A21" s="37" t="str">
        <f>SAFARIFOTOGRÁFICO!A5</f>
        <v>FRANCISCO CAMÚS</v>
      </c>
      <c r="B21">
        <f>SAFARIFOTOGRÁFICO!B5</f>
        <v>0</v>
      </c>
    </row>
    <row r="22" spans="1:2" ht="12.75">
      <c r="A22" s="37" t="str">
        <f>SAFARIFOTOGRÁFICO!A6</f>
        <v>OSCAR CONDE</v>
      </c>
      <c r="B22">
        <f>SAFARIFOTOGRÁFICO!B6</f>
        <v>0</v>
      </c>
    </row>
    <row r="23" spans="1:2" ht="12.75">
      <c r="A23" s="37" t="str">
        <f>SAFARIFOTOGRÁFICO!A7</f>
        <v>ALBANO CUETOS</v>
      </c>
      <c r="B23">
        <f>SAFARIFOTOGRÁFICO!B7</f>
        <v>0</v>
      </c>
    </row>
    <row r="24" spans="1:2" ht="12.75">
      <c r="A24" s="37" t="str">
        <f>SAFARIFOTOGRÁFICO!A8</f>
        <v>IVÁN ESCALANTE</v>
      </c>
      <c r="B24" t="str">
        <f>SAFARIFOTOGRÁFICO!B8</f>
        <v>X</v>
      </c>
    </row>
    <row r="25" spans="1:2" ht="12.75">
      <c r="A25" s="37" t="str">
        <f>SAFARIFOTOGRÁFICO!A9</f>
        <v>RUBÉN PUMAREJO</v>
      </c>
      <c r="B25">
        <f>SAFARIFOTOGRÁFICO!B9</f>
        <v>0</v>
      </c>
    </row>
    <row r="26" spans="1:2" ht="12.75">
      <c r="A26" s="37">
        <f>SAFARIFOTOGRÁFICO!A10</f>
        <v>0</v>
      </c>
      <c r="B26">
        <f>SAFARIFOTOGRÁFICO!B10</f>
        <v>0</v>
      </c>
    </row>
    <row r="28" spans="1:2" ht="12.75">
      <c r="A28" s="37" t="str">
        <f>'VIDEO MOVIL'!A4</f>
        <v>DAVID ROSEÑADA</v>
      </c>
      <c r="B28" t="str">
        <f>'VIDEO MOVIL'!B4</f>
        <v>X</v>
      </c>
    </row>
    <row r="29" spans="1:2" ht="12.75">
      <c r="A29" s="37" t="str">
        <f>'VIDEO MOVIL'!A5</f>
        <v>IVÁN SOMARRIBA</v>
      </c>
      <c r="B29">
        <f>'VIDEO MOVIL'!B5</f>
        <v>0</v>
      </c>
    </row>
    <row r="30" spans="1:2" ht="12.75">
      <c r="A30" s="37" t="str">
        <f>'VIDEO MOVIL'!A6</f>
        <v>DUNIA TORRE</v>
      </c>
      <c r="B30">
        <f>'VIDEO MOVIL'!B6</f>
        <v>0</v>
      </c>
    </row>
    <row r="31" spans="1:2" ht="12.75">
      <c r="A31" s="37" t="str">
        <f>'VIDEO MOVIL'!A7</f>
        <v>IRIS MARTÍNEZ</v>
      </c>
      <c r="B31">
        <f>'VIDEO MOVIL'!B7</f>
        <v>0</v>
      </c>
    </row>
    <row r="32" spans="1:2" ht="12.75">
      <c r="A32" s="37" t="str">
        <f>'VIDEO MOVIL'!A8</f>
        <v>JENNIFER MARTÍNEZ</v>
      </c>
      <c r="B32">
        <f>'VIDEO MOVIL'!B8</f>
        <v>0</v>
      </c>
    </row>
    <row r="33" spans="1:2" ht="12.75">
      <c r="A33" s="37">
        <f>'VIDEO MOVIL'!A9</f>
        <v>0</v>
      </c>
      <c r="B33">
        <f>'VIDEO MOVIL'!B9</f>
        <v>0</v>
      </c>
    </row>
    <row r="35" spans="1:2" ht="12.75">
      <c r="A35" s="37" t="str">
        <f>SUDOKUS!A4</f>
        <v>ALEJANDRO GOICOECHEA</v>
      </c>
      <c r="B35" t="str">
        <f>SUDOKUS!B4</f>
        <v>X</v>
      </c>
    </row>
    <row r="36" spans="1:2" ht="12.75">
      <c r="A36" s="37" t="str">
        <f>SUDOKUS!A5</f>
        <v>ADRIÁN FERREIRO</v>
      </c>
      <c r="B36">
        <f>SUDOKUS!B5</f>
        <v>0</v>
      </c>
    </row>
    <row r="37" spans="1:2" ht="12.75">
      <c r="A37" s="37">
        <f>SUDOKUS!A6</f>
        <v>0</v>
      </c>
      <c r="B37">
        <f>SUDOKUS!B6</f>
        <v>0</v>
      </c>
    </row>
    <row r="38" spans="1:2" ht="12.75">
      <c r="A38" s="37" t="str">
        <f>KARAOKE!A49</f>
        <v>JENNIFER FDEZ.</v>
      </c>
      <c r="B38" t="str">
        <f>KARAOKE!B49</f>
        <v>X</v>
      </c>
    </row>
    <row r="39" spans="1:2" ht="12.75">
      <c r="A39" s="37" t="str">
        <f>KARAOKE!A50</f>
        <v>ADRIANA ROJAS</v>
      </c>
      <c r="B39">
        <f>KARAOKE!B50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33"/>
  <sheetViews>
    <sheetView showZeros="0" zoomScalePageLayoutView="0" workbookViewId="0" topLeftCell="A10">
      <selection activeCell="B3" sqref="B3"/>
    </sheetView>
  </sheetViews>
  <sheetFormatPr defaultColWidth="11.421875" defaultRowHeight="12.75"/>
  <cols>
    <col min="1" max="1" width="20.28125" style="37" bestFit="1" customWidth="1"/>
    <col min="2" max="2" width="26.7109375" style="0" customWidth="1"/>
  </cols>
  <sheetData>
    <row r="1" spans="1:2" ht="87" customHeight="1">
      <c r="A1" s="35" t="str">
        <f>TRIVIAL!A2</f>
        <v>ALUMNO/A</v>
      </c>
      <c r="B1" s="31" t="s">
        <v>521</v>
      </c>
    </row>
    <row r="2" spans="1:2" ht="12.75">
      <c r="A2" s="37" t="str">
        <f>'PIN PON'!A15</f>
        <v>1ºB BACHILLERATO</v>
      </c>
      <c r="B2">
        <f>'PIN PON'!B15</f>
        <v>0</v>
      </c>
    </row>
    <row r="3" spans="1:2" ht="12.75">
      <c r="A3" s="37" t="str">
        <f>'PIN PON'!A16</f>
        <v>SAMUEL URQUIZA</v>
      </c>
      <c r="B3" t="str">
        <f>'PIN PON'!B16</f>
        <v>X</v>
      </c>
    </row>
    <row r="4" spans="1:2" ht="12.75">
      <c r="A4" s="37" t="str">
        <f>'PIN PON'!A17</f>
        <v>ADRIAN ALVARADO</v>
      </c>
      <c r="B4">
        <f>'PIN PON'!B17</f>
        <v>0</v>
      </c>
    </row>
    <row r="5" spans="1:2" ht="12.75">
      <c r="A5" s="37" t="str">
        <f>'PIN PON'!A18</f>
        <v>TOMÁS CAGIGAS</v>
      </c>
      <c r="B5" t="str">
        <f>'PIN PON'!B18</f>
        <v>X</v>
      </c>
    </row>
    <row r="6" spans="1:2" ht="12.75">
      <c r="A6" s="37" t="str">
        <f>'PIN PON'!A19</f>
        <v>JAVIER F. SALCINES</v>
      </c>
      <c r="B6" t="str">
        <f>'PIN PON'!B19</f>
        <v>X</v>
      </c>
    </row>
    <row r="7" spans="1:2" ht="12.75">
      <c r="A7" s="37">
        <f>'PIN PON'!A20</f>
        <v>0</v>
      </c>
      <c r="B7">
        <f>'PIN PON'!B20</f>
        <v>0</v>
      </c>
    </row>
    <row r="9" spans="1:2" ht="12.75">
      <c r="A9" s="37" t="str">
        <f>VOLEIBOL!A13</f>
        <v>DIANA ARAUJO</v>
      </c>
      <c r="B9" t="str">
        <f>VOLEIBOL!B13</f>
        <v>X</v>
      </c>
    </row>
    <row r="10" spans="1:2" ht="12.75">
      <c r="A10" s="37" t="str">
        <f>VOLEIBOL!A14</f>
        <v>CARLOTA CARREIRA</v>
      </c>
      <c r="B10" t="str">
        <f>VOLEIBOL!B14</f>
        <v>X</v>
      </c>
    </row>
    <row r="11" spans="1:2" ht="12.75">
      <c r="A11" s="37" t="str">
        <f>VOLEIBOL!A15</f>
        <v>RAQUEL SOLANA</v>
      </c>
      <c r="B11" t="str">
        <f>VOLEIBOL!B15</f>
        <v>X</v>
      </c>
    </row>
    <row r="12" spans="1:2" ht="12.75">
      <c r="A12" s="37" t="str">
        <f>VOLEIBOL!A16</f>
        <v>SAMUEL URQUIZA</v>
      </c>
      <c r="B12" t="str">
        <f>VOLEIBOL!B16</f>
        <v>X</v>
      </c>
    </row>
    <row r="13" spans="1:2" ht="12.75">
      <c r="A13" s="37" t="str">
        <f>VOLEIBOL!A17</f>
        <v>ALEJANDRO CASTRO</v>
      </c>
      <c r="B13" t="str">
        <f>VOLEIBOL!B17</f>
        <v>X</v>
      </c>
    </row>
    <row r="14" spans="1:2" ht="12.75">
      <c r="A14" s="37" t="str">
        <f>VOLEIBOL!A18</f>
        <v>TOMÁS CAGIGAS</v>
      </c>
      <c r="B14" t="str">
        <f>VOLEIBOL!B18</f>
        <v>X</v>
      </c>
    </row>
    <row r="15" spans="1:2" ht="12.75">
      <c r="A15" s="37" t="str">
        <f>VOLEIBOL!A19</f>
        <v>JAVIER F. SALCINES</v>
      </c>
      <c r="B15" t="str">
        <f>VOLEIBOL!B19</f>
        <v>X</v>
      </c>
    </row>
    <row r="16" spans="1:2" ht="12.75">
      <c r="A16" s="37">
        <f>VOLEIBOL!A20</f>
        <v>0</v>
      </c>
      <c r="B16">
        <f>VOLEIBOL!B20</f>
        <v>0</v>
      </c>
    </row>
    <row r="18" spans="1:2" ht="12.75">
      <c r="A18" s="37" t="str">
        <f>SAFARIFOTOGRÁFICO!A13</f>
        <v>LIDIA CISNERO</v>
      </c>
      <c r="B18" t="str">
        <f>SAFARIFOTOGRÁFICO!B13</f>
        <v>X</v>
      </c>
    </row>
    <row r="19" spans="1:2" ht="12.75">
      <c r="A19" s="37" t="str">
        <f>SAFARIFOTOGRÁFICO!A14</f>
        <v>LAARA LOMBERA</v>
      </c>
      <c r="B19" t="str">
        <f>SAFARIFOTOGRÁFICO!B14</f>
        <v>X</v>
      </c>
    </row>
    <row r="20" spans="1:2" ht="12.75">
      <c r="A20" s="37" t="str">
        <f>SAFARIFOTOGRÁFICO!A15</f>
        <v>ADRIÁN SAN MARTÍN</v>
      </c>
      <c r="B20">
        <f>SAFARIFOTOGRÁFICO!B15</f>
        <v>0</v>
      </c>
    </row>
    <row r="21" spans="1:2" ht="12.75">
      <c r="A21" s="37">
        <f>SAFARIFOTOGRÁFICO!A16</f>
        <v>0</v>
      </c>
      <c r="B21">
        <f>SAFARIFOTOGRÁFICO!B16</f>
        <v>0</v>
      </c>
    </row>
    <row r="22" spans="1:2" ht="12.75">
      <c r="A22" s="37" t="str">
        <f>KARAOKE!D44</f>
        <v>DIANA ARAUJO</v>
      </c>
      <c r="B22" t="str">
        <f>KARAOKE!E44</f>
        <v>X</v>
      </c>
    </row>
    <row r="23" spans="1:2" ht="12.75">
      <c r="A23" s="37" t="str">
        <f>KARAOKE!D45</f>
        <v>CARLOTA CARREIRA</v>
      </c>
      <c r="B23" t="str">
        <f>KARAOKE!E45</f>
        <v>X</v>
      </c>
    </row>
    <row r="25" spans="1:2" ht="12.75">
      <c r="A25" s="37" t="str">
        <f>'VIDEO MOVIL'!A12</f>
        <v>LIDIA CISNERO</v>
      </c>
      <c r="B25" t="str">
        <f>'VIDEO MOVIL'!B12</f>
        <v>X</v>
      </c>
    </row>
    <row r="26" spans="1:2" ht="12.75">
      <c r="A26" s="37" t="str">
        <f>'VIDEO MOVIL'!A13</f>
        <v>LAARA LOMBERA</v>
      </c>
      <c r="B26" t="str">
        <f>'VIDEO MOVIL'!B13</f>
        <v>X</v>
      </c>
    </row>
    <row r="27" spans="1:2" ht="12.75">
      <c r="A27" s="37" t="str">
        <f>'VIDEO MOVIL'!A14</f>
        <v>ADRIÁN SAN MARTÍN</v>
      </c>
      <c r="B27">
        <f>'VIDEO MOVIL'!B14</f>
        <v>0</v>
      </c>
    </row>
    <row r="28" spans="1:2" ht="12.75">
      <c r="A28" s="37">
        <f>'VIDEO MOVIL'!A15</f>
        <v>0</v>
      </c>
      <c r="B28">
        <f>'VIDEO MOVIL'!B15</f>
        <v>0</v>
      </c>
    </row>
    <row r="29" spans="1:2" ht="12.75">
      <c r="A29" s="37">
        <f>'VIDEO MOVIL'!A16</f>
        <v>0</v>
      </c>
      <c r="B29">
        <f>'VIDEO MOVIL'!B16</f>
        <v>0</v>
      </c>
    </row>
    <row r="31" spans="1:2" ht="12.75">
      <c r="A31" s="37" t="str">
        <f>SUDOKUS!A9</f>
        <v>LAURA HERRERO</v>
      </c>
      <c r="B31" t="str">
        <f>SUDOKUS!B9</f>
        <v>X</v>
      </c>
    </row>
    <row r="32" spans="1:2" ht="12.75">
      <c r="A32" s="37" t="str">
        <f>SUDOKUS!A10</f>
        <v>MÓNICA GLEZ.</v>
      </c>
      <c r="B32">
        <f>SUDOKUS!B10</f>
        <v>0</v>
      </c>
    </row>
    <row r="33" spans="1:2" ht="12.75">
      <c r="A33" s="37">
        <f>SUDOKUS!A11</f>
        <v>0</v>
      </c>
      <c r="B33">
        <f>SUDOKUS!B11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45"/>
  <sheetViews>
    <sheetView showZeros="0" zoomScale="70" zoomScaleNormal="70" zoomScalePageLayoutView="0" workbookViewId="0" topLeftCell="A1">
      <selection activeCell="B3" sqref="B3"/>
    </sheetView>
  </sheetViews>
  <sheetFormatPr defaultColWidth="11.421875" defaultRowHeight="12.75"/>
  <cols>
    <col min="1" max="1" width="21.00390625" style="37" bestFit="1" customWidth="1"/>
    <col min="2" max="2" width="26.7109375" style="0" customWidth="1"/>
  </cols>
  <sheetData>
    <row r="1" spans="1:2" ht="87" customHeight="1">
      <c r="A1" s="35" t="str">
        <f>TRIVIAL!A2</f>
        <v>ALUMNO/A</v>
      </c>
      <c r="B1" s="31" t="s">
        <v>521</v>
      </c>
    </row>
    <row r="2" spans="1:2" ht="12.75">
      <c r="A2" s="37" t="str">
        <f>'PIN PON'!A22</f>
        <v>2ºA BACHILLERATO</v>
      </c>
      <c r="B2">
        <f>'PIN PON'!B22</f>
        <v>0</v>
      </c>
    </row>
    <row r="3" spans="1:2" ht="12.75">
      <c r="A3" s="37" t="str">
        <f>'PIN PON'!A23</f>
        <v>PABLO GANDARILLAS</v>
      </c>
      <c r="B3">
        <f>'PIN PON'!B23</f>
        <v>0</v>
      </c>
    </row>
    <row r="4" spans="1:2" ht="12.75">
      <c r="A4" s="37" t="str">
        <f>'PIN PON'!A24</f>
        <v>RODRIGO RODRIGUEZ</v>
      </c>
      <c r="B4">
        <f>'PIN PON'!B24</f>
        <v>0</v>
      </c>
    </row>
    <row r="5" spans="1:2" ht="12.75">
      <c r="A5" s="37" t="str">
        <f>'PIN PON'!A25</f>
        <v>DIEGO CAMPOS</v>
      </c>
      <c r="B5">
        <f>'PIN PON'!B25</f>
        <v>0</v>
      </c>
    </row>
    <row r="6" spans="1:2" ht="12.75">
      <c r="A6" s="37" t="str">
        <f>'PIN PON'!A26</f>
        <v>ROSA RUIZ</v>
      </c>
      <c r="B6">
        <f>'PIN PON'!B26</f>
        <v>0</v>
      </c>
    </row>
    <row r="7" spans="1:2" ht="12.75">
      <c r="A7" s="37" t="str">
        <f>'PIN PON'!A27</f>
        <v>JON ANDER </v>
      </c>
      <c r="B7">
        <f>'PIN PON'!B27</f>
        <v>0</v>
      </c>
    </row>
    <row r="9" spans="1:2" ht="12.75">
      <c r="A9" s="37" t="str">
        <f>VOLEIBOL!A26</f>
        <v>REBECA VILLALÓN</v>
      </c>
      <c r="B9">
        <f>VOLEIBOL!B26</f>
        <v>0</v>
      </c>
    </row>
    <row r="10" spans="1:2" ht="12.75">
      <c r="A10" s="37" t="str">
        <f>VOLEIBOL!A27</f>
        <v>SANDRA CAÑARTE</v>
      </c>
      <c r="B10">
        <f>VOLEIBOL!B27</f>
        <v>0</v>
      </c>
    </row>
    <row r="11" spans="1:2" ht="12.75">
      <c r="A11" s="37" t="str">
        <f>VOLEIBOL!A28</f>
        <v>ÁNGELA LUCIO</v>
      </c>
      <c r="B11">
        <f>VOLEIBOL!B28</f>
        <v>0</v>
      </c>
    </row>
    <row r="12" spans="1:2" ht="12.75">
      <c r="A12" s="37" t="str">
        <f>VOLEIBOL!A29</f>
        <v>MARTA GIL</v>
      </c>
      <c r="B12">
        <f>VOLEIBOL!B29</f>
        <v>0</v>
      </c>
    </row>
    <row r="13" spans="1:2" ht="12.75">
      <c r="A13" s="37" t="str">
        <f>VOLEIBOL!A30</f>
        <v>DAVID SANTÍN</v>
      </c>
      <c r="B13">
        <f>VOLEIBOL!B30</f>
        <v>0</v>
      </c>
    </row>
    <row r="14" spans="1:2" ht="12.75">
      <c r="A14" s="37" t="str">
        <f>VOLEIBOL!A31</f>
        <v>YARA MIRANDA</v>
      </c>
      <c r="B14">
        <f>VOLEIBOL!B31</f>
        <v>0</v>
      </c>
    </row>
    <row r="15" spans="1:2" ht="12.75">
      <c r="A15" s="37" t="str">
        <f>VOLEIBOL!A32</f>
        <v>ADRIÁN ROZAS</v>
      </c>
      <c r="B15">
        <f>VOLEIBOL!B32</f>
        <v>0</v>
      </c>
    </row>
    <row r="16" spans="1:2" ht="12.75">
      <c r="A16" s="37" t="str">
        <f>VOLEIBOL!A33</f>
        <v>JENIFER GÓMEZ</v>
      </c>
      <c r="B16">
        <f>VOLEIBOL!B33</f>
        <v>0</v>
      </c>
    </row>
    <row r="17" spans="1:2" ht="12.75">
      <c r="A17" s="37">
        <f>VOLEIBOL!A34</f>
        <v>0</v>
      </c>
      <c r="B17">
        <f>VOLEIBOL!B34</f>
        <v>0</v>
      </c>
    </row>
    <row r="18" spans="1:2" ht="12.75">
      <c r="A18" s="37">
        <f>VOLEIBOL!A35</f>
        <v>0</v>
      </c>
      <c r="B18">
        <f>VOLEIBOL!B35</f>
        <v>0</v>
      </c>
    </row>
    <row r="19" spans="1:2" ht="12.75">
      <c r="A19" s="37">
        <f>VOLEIBOL!A36</f>
        <v>0</v>
      </c>
      <c r="B19">
        <f>VOLEIBOL!B36</f>
        <v>0</v>
      </c>
    </row>
    <row r="21" spans="1:2" ht="12.75">
      <c r="A21" s="37" t="str">
        <f>SAFARIFOTOGRÁFICO!A23</f>
        <v>SARA SAINZ</v>
      </c>
      <c r="B21">
        <f>SAFARIFOTOGRÁFICO!B23</f>
        <v>0</v>
      </c>
    </row>
    <row r="22" spans="1:2" ht="12.75">
      <c r="A22" s="37" t="str">
        <f>SAFARIFOTOGRÁFICO!A24</f>
        <v>SARA  </v>
      </c>
      <c r="B22">
        <f>SAFARIFOTOGRÁFICO!B24</f>
        <v>0</v>
      </c>
    </row>
    <row r="23" spans="1:2" ht="12.75">
      <c r="A23" s="37" t="str">
        <f>SAFARIFOTOGRÁFICO!A25</f>
        <v>ÁNGELA MOLLINEDO</v>
      </c>
      <c r="B23">
        <f>SAFARIFOTOGRÁFICO!B25</f>
        <v>0</v>
      </c>
    </row>
    <row r="24" spans="1:2" ht="12.75">
      <c r="A24" s="37" t="str">
        <f>SAFARIFOTOGRÁFICO!A26</f>
        <v>SARA VILCHES</v>
      </c>
      <c r="B24">
        <f>SAFARIFOTOGRÁFICO!B26</f>
        <v>0</v>
      </c>
    </row>
    <row r="25" spans="1:2" ht="12.75">
      <c r="A25" s="37" t="str">
        <f>SAFARIFOTOGRÁFICO!A27</f>
        <v>ALBA GLEZ.</v>
      </c>
      <c r="B25">
        <f>SAFARIFOTOGRÁFICO!B27</f>
        <v>0</v>
      </c>
    </row>
    <row r="26" spans="1:2" ht="12.75">
      <c r="A26" s="37" t="str">
        <f>SAFARIFOTOGRÁFICO!A28</f>
        <v>BEATRIZ ORTÍZ</v>
      </c>
      <c r="B26">
        <f>SAFARIFOTOGRÁFICO!B28</f>
        <v>0</v>
      </c>
    </row>
    <row r="27" spans="1:2" ht="12.75">
      <c r="A27" s="37" t="str">
        <f>SAFARIFOTOGRÁFICO!A29</f>
        <v>IRENE ORTÍZ</v>
      </c>
      <c r="B27">
        <f>SAFARIFOTOGRÁFICO!B29</f>
        <v>0</v>
      </c>
    </row>
    <row r="28" spans="1:2" ht="12.75">
      <c r="A28" s="37">
        <f>SAFARIFOTOGRÁFICO!A30</f>
        <v>0</v>
      </c>
      <c r="B28">
        <f>SAFARIFOTOGRÁFICO!B30</f>
        <v>0</v>
      </c>
    </row>
    <row r="29" spans="1:2" ht="12.75">
      <c r="A29" s="37">
        <f>SAFARIFOTOGRÁFICO!A31</f>
        <v>0</v>
      </c>
      <c r="B29">
        <f>SAFARIFOTOGRÁFICO!B31</f>
        <v>0</v>
      </c>
    </row>
    <row r="31" spans="1:2" ht="12.75">
      <c r="A31" s="37" t="str">
        <f>'VIDEO MOVIL'!A19</f>
        <v>MACARENA MARTÍN</v>
      </c>
      <c r="B31">
        <f>'VIDEO MOVIL'!B19</f>
        <v>0</v>
      </c>
    </row>
    <row r="32" spans="1:2" ht="12.75">
      <c r="A32" s="37" t="str">
        <f>'VIDEO MOVIL'!A20</f>
        <v>LAURA SARDINA</v>
      </c>
      <c r="B32">
        <f>'VIDEO MOVIL'!B20</f>
        <v>0</v>
      </c>
    </row>
    <row r="33" spans="1:2" ht="12.75">
      <c r="A33" s="37" t="str">
        <f>'VIDEO MOVIL'!A21</f>
        <v>ANA LEZAMA</v>
      </c>
      <c r="B33">
        <f>'VIDEO MOVIL'!B21</f>
        <v>0</v>
      </c>
    </row>
    <row r="34" spans="1:2" ht="12.75">
      <c r="A34" s="37" t="str">
        <f>'VIDEO MOVIL'!A22</f>
        <v>CRISTINA ELÓSEGUI</v>
      </c>
      <c r="B34">
        <f>'VIDEO MOVIL'!B22</f>
        <v>0</v>
      </c>
    </row>
    <row r="35" spans="1:2" ht="12.75">
      <c r="A35" s="37">
        <f>'VIDEO MOVIL'!A23</f>
        <v>0</v>
      </c>
      <c r="B35">
        <f>'VIDEO MOVIL'!B23</f>
        <v>0</v>
      </c>
    </row>
    <row r="36" spans="1:2" ht="12.75">
      <c r="A36" s="37">
        <f>'VIDEO MOVIL'!A24</f>
        <v>0</v>
      </c>
      <c r="B36">
        <f>'VIDEO MOVIL'!B24</f>
        <v>0</v>
      </c>
    </row>
    <row r="37" spans="1:2" ht="12.75">
      <c r="A37" s="37">
        <f>'VIDEO MOVIL'!A25</f>
        <v>0</v>
      </c>
      <c r="B37">
        <f>'VIDEO MOVIL'!B25</f>
        <v>0</v>
      </c>
    </row>
    <row r="38" spans="1:2" ht="12.75">
      <c r="A38" s="37">
        <f>'VIDEO MOVIL'!A26</f>
        <v>0</v>
      </c>
      <c r="B38">
        <f>'VIDEO MOVIL'!B26</f>
        <v>0</v>
      </c>
    </row>
    <row r="40" spans="1:2" ht="12.75">
      <c r="A40" s="37" t="str">
        <f>SUDOKUS!A16</f>
        <v>LORENA PALACIOS</v>
      </c>
      <c r="B40">
        <f>SUDOKUS!B16</f>
        <v>0</v>
      </c>
    </row>
    <row r="41" spans="1:2" ht="12.75">
      <c r="A41" s="37" t="str">
        <f>SUDOKUS!A17</f>
        <v>JESÚS GLEZ.</v>
      </c>
      <c r="B41">
        <f>SUDOKUS!B17</f>
        <v>0</v>
      </c>
    </row>
    <row r="42" spans="1:2" ht="12.75">
      <c r="A42" s="37" t="str">
        <f>SUDOKUS!A18</f>
        <v>JAVIER GARÍN</v>
      </c>
      <c r="B42">
        <f>SUDOKUS!B18</f>
        <v>0</v>
      </c>
    </row>
    <row r="44" spans="1:2" ht="12.75">
      <c r="A44" s="37" t="str">
        <f>KARAOKE!A54</f>
        <v>PAULA SÁNCHEZ</v>
      </c>
      <c r="B44">
        <f>KARAOKE!B54</f>
        <v>0</v>
      </c>
    </row>
    <row r="45" spans="1:2" ht="12.75">
      <c r="A45" s="37" t="str">
        <f>KARAOKE!A55</f>
        <v>ERIKA LÓPEZ</v>
      </c>
      <c r="B45">
        <f>KARAOKE!B55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20"/>
  <sheetViews>
    <sheetView showZeros="0" zoomScalePageLayoutView="0" workbookViewId="0" topLeftCell="A1">
      <selection activeCell="F18" sqref="F18"/>
    </sheetView>
  </sheetViews>
  <sheetFormatPr defaultColWidth="11.421875" defaultRowHeight="12.75"/>
  <cols>
    <col min="1" max="1" width="19.140625" style="37" bestFit="1" customWidth="1"/>
    <col min="2" max="2" width="26.7109375" style="0" customWidth="1"/>
  </cols>
  <sheetData>
    <row r="1" spans="1:2" ht="87" customHeight="1">
      <c r="A1" s="35" t="str">
        <f>TRIVIAL!A2</f>
        <v>ALUMNO/A</v>
      </c>
      <c r="B1" s="31" t="s">
        <v>521</v>
      </c>
    </row>
    <row r="2" spans="1:2" ht="12.75">
      <c r="A2" s="37" t="str">
        <f>'PIN PON'!A29</f>
        <v>2º B BACHILLERATO</v>
      </c>
      <c r="B2">
        <f>'PIN PON'!B29</f>
        <v>0</v>
      </c>
    </row>
    <row r="3" spans="1:2" ht="12.75">
      <c r="A3" s="37" t="str">
        <f>'PIN PON'!A30</f>
        <v>LAURA AYARZA</v>
      </c>
      <c r="B3">
        <f>'PIN PON'!B30</f>
        <v>0</v>
      </c>
    </row>
    <row r="4" spans="1:2" ht="12.75">
      <c r="A4" s="37">
        <f>'PIN PON'!A31</f>
        <v>0</v>
      </c>
      <c r="B4">
        <f>'PIN PON'!B31</f>
        <v>0</v>
      </c>
    </row>
    <row r="6" spans="1:2" ht="12.75">
      <c r="A6" s="37" t="str">
        <f>VOLEIBOL!A39</f>
        <v>MARTA REGUERA</v>
      </c>
      <c r="B6">
        <f>VOLEIBOL!B39</f>
        <v>0</v>
      </c>
    </row>
    <row r="7" spans="1:2" ht="12.75">
      <c r="A7" s="37" t="str">
        <f>VOLEIBOL!A40</f>
        <v>TAMARA DEL REY</v>
      </c>
      <c r="B7">
        <f>VOLEIBOL!B40</f>
        <v>0</v>
      </c>
    </row>
    <row r="8" spans="1:2" ht="12.75">
      <c r="A8" s="37" t="str">
        <f>VOLEIBOL!A41</f>
        <v>MIGUEL SISNIEGA</v>
      </c>
      <c r="B8">
        <f>VOLEIBOL!B41</f>
        <v>0</v>
      </c>
    </row>
    <row r="9" spans="1:2" ht="12.75">
      <c r="A9" s="37">
        <f>VOLEIBOL!A42</f>
        <v>0</v>
      </c>
      <c r="B9">
        <f>VOLEIBOL!B42</f>
        <v>0</v>
      </c>
    </row>
    <row r="10" spans="1:2" ht="12.75">
      <c r="A10" s="37">
        <f>VOLEIBOL!A43</f>
        <v>0</v>
      </c>
      <c r="B10">
        <f>VOLEIBOL!B43</f>
        <v>0</v>
      </c>
    </row>
    <row r="11" spans="1:2" ht="12.75">
      <c r="A11" s="37">
        <f>VOLEIBOL!A44</f>
        <v>0</v>
      </c>
      <c r="B11">
        <f>VOLEIBOL!B44</f>
        <v>0</v>
      </c>
    </row>
    <row r="13" spans="1:2" ht="12.75">
      <c r="A13" s="37" t="str">
        <f>SAFARIFOTOGRÁFICO!A35</f>
        <v>MIGUEL SISNIEGA</v>
      </c>
      <c r="B13">
        <f>SAFARIFOTOGRÁFICO!B35</f>
        <v>0</v>
      </c>
    </row>
    <row r="14" spans="1:2" ht="12.75">
      <c r="A14" s="37">
        <f>SAFARIFOTOGRÁFICO!A36</f>
        <v>0</v>
      </c>
      <c r="B14">
        <f>SAFARIFOTOGRÁFICO!B36</f>
        <v>0</v>
      </c>
    </row>
    <row r="16" spans="1:2" ht="12.75">
      <c r="A16" s="37" t="str">
        <f>'VIDEO MOVIL'!A29</f>
        <v>LAURA AYARZA</v>
      </c>
      <c r="B16">
        <f>'VIDEO MOVIL'!B29</f>
        <v>0</v>
      </c>
    </row>
    <row r="17" spans="1:2" ht="12.75">
      <c r="A17" s="37">
        <f>'VIDEO MOVIL'!A30</f>
        <v>0</v>
      </c>
      <c r="B17">
        <f>'VIDEO MOVIL'!B30</f>
        <v>0</v>
      </c>
    </row>
    <row r="19" spans="1:2" ht="12.75">
      <c r="A19" s="37" t="str">
        <f>SUDOKUS!A22</f>
        <v>MARTA REGUERA</v>
      </c>
      <c r="B19" t="str">
        <f>SUDOKUS!B22</f>
        <v>X</v>
      </c>
    </row>
    <row r="20" spans="1:2" ht="12.75">
      <c r="A20" s="37" t="str">
        <f>SUDOKUS!A23</f>
        <v>TAMARA DEL REY</v>
      </c>
      <c r="B20" t="str">
        <f>SUDOKUS!B23</f>
        <v>X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2"/>
  <sheetViews>
    <sheetView showZeros="0" zoomScale="70" zoomScaleNormal="70" zoomScalePageLayoutView="0" workbookViewId="0" topLeftCell="A1">
      <selection activeCell="B9" sqref="B9"/>
    </sheetView>
  </sheetViews>
  <sheetFormatPr defaultColWidth="11.421875" defaultRowHeight="12.75"/>
  <cols>
    <col min="1" max="1" width="18.7109375" style="37" bestFit="1" customWidth="1"/>
    <col min="2" max="2" width="26.7109375" style="0" customWidth="1"/>
  </cols>
  <sheetData>
    <row r="1" spans="1:2" ht="87" customHeight="1">
      <c r="A1" s="35" t="str">
        <f>TRIVIAL!A2</f>
        <v>ALUMNO/A</v>
      </c>
      <c r="B1" s="31" t="s">
        <v>521</v>
      </c>
    </row>
    <row r="2" ht="12.75">
      <c r="A2" s="36" t="s">
        <v>524</v>
      </c>
    </row>
    <row r="3" spans="1:2" ht="12.75">
      <c r="A3" s="37" t="str">
        <f>TRIVIAL!A23</f>
        <v>IKER V.</v>
      </c>
      <c r="B3">
        <f>TRIVIAL!B23</f>
        <v>0</v>
      </c>
    </row>
    <row r="4" spans="1:2" ht="12.75">
      <c r="A4" s="37" t="str">
        <f>TRIVIAL!A24</f>
        <v>DIANA M</v>
      </c>
      <c r="B4">
        <f>TRIVIAL!B24</f>
        <v>0</v>
      </c>
    </row>
    <row r="5" spans="1:2" ht="12.75">
      <c r="A5" s="37" t="str">
        <f>TRIVIAL!A25</f>
        <v>MARINA R.</v>
      </c>
      <c r="B5" t="str">
        <f>TRIVIAL!B25</f>
        <v>X</v>
      </c>
    </row>
    <row r="6" spans="1:2" ht="12.75">
      <c r="A6" s="37" t="str">
        <f>TRIVIAL!A26</f>
        <v>MAGDALENA</v>
      </c>
      <c r="B6">
        <f>TRIVIAL!B26</f>
        <v>0</v>
      </c>
    </row>
    <row r="7" spans="1:2" ht="12.75">
      <c r="A7" s="37">
        <f>TRIVIAL!A27</f>
        <v>0</v>
      </c>
      <c r="B7">
        <f>TRIVIAL!B27</f>
        <v>0</v>
      </c>
    </row>
    <row r="9" spans="1:2" ht="12.75">
      <c r="A9" s="37" t="str">
        <f>GYMKHANA!A33</f>
        <v>SARA A.</v>
      </c>
      <c r="B9" t="str">
        <f>GYMKHANA!B33</f>
        <v>X</v>
      </c>
    </row>
    <row r="10" spans="1:2" ht="12.75">
      <c r="A10" s="37" t="str">
        <f>GYMKHANA!A34</f>
        <v>ÁNGELA R.</v>
      </c>
      <c r="B10" t="str">
        <f>GYMKHANA!B34</f>
        <v>X</v>
      </c>
    </row>
    <row r="11" spans="1:2" ht="12.75">
      <c r="A11" s="37" t="str">
        <f>GYMKHANA!A35</f>
        <v>MARCOS A.</v>
      </c>
      <c r="B11" t="str">
        <f>GYMKHANA!B35</f>
        <v>X</v>
      </c>
    </row>
    <row r="12" spans="1:2" ht="12.75">
      <c r="A12" s="37" t="str">
        <f>GYMKHANA!A36</f>
        <v>DAVID F.</v>
      </c>
      <c r="B12" t="str">
        <f>GYMKHANA!B36</f>
        <v>X</v>
      </c>
    </row>
    <row r="13" spans="1:2" ht="12.75">
      <c r="A13" s="37" t="str">
        <f>GYMKHANA!A37</f>
        <v>DANAE J.</v>
      </c>
      <c r="B13" t="str">
        <f>GYMKHANA!B37</f>
        <v>X</v>
      </c>
    </row>
    <row r="14" spans="1:2" ht="12.75">
      <c r="A14" s="37" t="str">
        <f>GYMKHANA!A38</f>
        <v>GEORGINA </v>
      </c>
      <c r="B14" t="str">
        <f>GYMKHANA!B38</f>
        <v>X</v>
      </c>
    </row>
    <row r="16" spans="1:2" ht="12.75">
      <c r="A16" s="37" t="str">
        <f>ARTE!A24</f>
        <v>IIZASKUN P.</v>
      </c>
      <c r="B16">
        <f>ARTE!B24</f>
        <v>0</v>
      </c>
    </row>
    <row r="17" spans="1:2" ht="12.75">
      <c r="A17" s="37" t="str">
        <f>ARTE!A25</f>
        <v>VERÓNICA C.</v>
      </c>
      <c r="B17" t="str">
        <f>ARTE!B25</f>
        <v>x</v>
      </c>
    </row>
    <row r="18" spans="1:2" ht="12.75">
      <c r="A18" s="37" t="str">
        <f>ARTE!A26</f>
        <v>MAGDALENA CANO</v>
      </c>
      <c r="B18" t="str">
        <f>ARTE!B26</f>
        <v>X</v>
      </c>
    </row>
    <row r="19" spans="1:2" ht="12.75">
      <c r="A19" s="37">
        <f>ARTE!A27</f>
        <v>0</v>
      </c>
      <c r="B19">
        <f>ARTE!B27</f>
        <v>0</v>
      </c>
    </row>
    <row r="20" spans="1:2" ht="12.75">
      <c r="A20" s="37">
        <f>ARTE!A28</f>
        <v>0</v>
      </c>
      <c r="B20">
        <f>ARTE!B28</f>
        <v>0</v>
      </c>
    </row>
    <row r="21" spans="1:2" ht="12.75">
      <c r="A21" s="37">
        <f>ARTE!A29</f>
        <v>0</v>
      </c>
      <c r="B21">
        <f>ARTE!B29</f>
        <v>0</v>
      </c>
    </row>
    <row r="22" spans="1:2" ht="12.75">
      <c r="A22" s="37">
        <f>ARTE!A30</f>
        <v>0</v>
      </c>
      <c r="B22">
        <f>ARTE!B30</f>
        <v>0</v>
      </c>
    </row>
    <row r="23" spans="1:2" ht="12.75">
      <c r="A23" s="37">
        <f>ARTE!A31</f>
        <v>0</v>
      </c>
      <c r="B23">
        <f>ARTE!B31</f>
        <v>0</v>
      </c>
    </row>
    <row r="25" spans="1:2" ht="12.75">
      <c r="A25" s="37" t="str">
        <f>MULTIDEPORTE!A32</f>
        <v>ALEX R.</v>
      </c>
      <c r="B25" t="str">
        <f>MULTIDEPORTE!B32</f>
        <v>X</v>
      </c>
    </row>
    <row r="26" spans="1:2" ht="12.75">
      <c r="A26" s="37" t="str">
        <f>MULTIDEPORTE!A33</f>
        <v>SERGIO C.</v>
      </c>
      <c r="B26" t="str">
        <f>MULTIDEPORTE!B33</f>
        <v>X</v>
      </c>
    </row>
    <row r="27" spans="1:2" ht="12.75">
      <c r="A27" s="37" t="str">
        <f>MULTIDEPORTE!A34</f>
        <v>ANDREA C.</v>
      </c>
      <c r="B27" t="str">
        <f>MULTIDEPORTE!B34</f>
        <v>X</v>
      </c>
    </row>
    <row r="28" spans="1:2" ht="12.75">
      <c r="A28" s="37" t="str">
        <f>MULTIDEPORTE!A35</f>
        <v>IVAN B</v>
      </c>
      <c r="B28" t="str">
        <f>MULTIDEPORTE!B35</f>
        <v>X</v>
      </c>
    </row>
    <row r="29" spans="1:2" ht="12.75">
      <c r="A29" s="37" t="str">
        <f>MULTIDEPORTE!A36</f>
        <v>DAVID O.</v>
      </c>
      <c r="B29" t="str">
        <f>MULTIDEPORTE!B36</f>
        <v>X</v>
      </c>
    </row>
    <row r="30" spans="1:2" ht="12.75">
      <c r="A30" s="37" t="str">
        <f>MULTIDEPORTE!A37</f>
        <v>ADRIAN V.</v>
      </c>
      <c r="B30" t="str">
        <f>MULTIDEPORTE!B37</f>
        <v>X</v>
      </c>
    </row>
    <row r="32" spans="1:2" ht="12.75">
      <c r="A32" s="37" t="str">
        <f>'JUEGOS DE MESA'!A24</f>
        <v>RAQUEL S.</v>
      </c>
      <c r="B32" t="str">
        <f>'JUEGOS DE MESA'!B24</f>
        <v>X</v>
      </c>
    </row>
    <row r="33" spans="1:2" ht="12.75">
      <c r="A33" s="37" t="str">
        <f>'JUEGOS DE MESA'!A25</f>
        <v>ALBERTO A.</v>
      </c>
      <c r="B33" t="str">
        <f>'JUEGOS DE MESA'!B25</f>
        <v>X</v>
      </c>
    </row>
    <row r="34" spans="1:2" ht="12.75">
      <c r="A34" s="37" t="str">
        <f>'JUEGOS DE MESA'!A26</f>
        <v>DANIELP.</v>
      </c>
      <c r="B34" t="str">
        <f>'JUEGOS DE MESA'!B26</f>
        <v>X</v>
      </c>
    </row>
    <row r="35" spans="1:2" ht="12.75">
      <c r="A35" s="37" t="str">
        <f>'JUEGOS DE MESA'!A27</f>
        <v>BELEN M.</v>
      </c>
      <c r="B35" t="str">
        <f>'JUEGOS DE MESA'!B27</f>
        <v>X</v>
      </c>
    </row>
    <row r="36" spans="1:2" ht="12.75">
      <c r="A36" s="37">
        <f>'JUEGOS DE MESA'!A28</f>
        <v>0</v>
      </c>
      <c r="B36">
        <f>'JUEGOS DE MESA'!B28</f>
        <v>0</v>
      </c>
    </row>
    <row r="37" spans="1:2" ht="12.75">
      <c r="A37" s="37">
        <f>'JUEGOS DE MESA'!A29</f>
        <v>0</v>
      </c>
      <c r="B37">
        <f>'JUEGOS DE MESA'!B29</f>
        <v>0</v>
      </c>
    </row>
    <row r="38" spans="1:2" ht="12.75">
      <c r="A38" s="37">
        <f>'JUEGOS DE MESA'!A30</f>
        <v>0</v>
      </c>
      <c r="B38">
        <f>'JUEGOS DE MESA'!B30</f>
        <v>0</v>
      </c>
    </row>
    <row r="39" spans="1:2" ht="12.75">
      <c r="A39" s="37">
        <f>'JUEGOS DE MESA'!A31</f>
        <v>0</v>
      </c>
      <c r="B39">
        <f>'JUEGOS DE MESA'!B31</f>
        <v>0</v>
      </c>
    </row>
    <row r="41" spans="1:2" ht="12.75">
      <c r="A41" s="37" t="str">
        <f>KARAOKE!A18</f>
        <v>JORGE M.</v>
      </c>
      <c r="B41" t="str">
        <f>KARAOKE!B18</f>
        <v>X</v>
      </c>
    </row>
    <row r="42" spans="1:2" ht="12.75">
      <c r="A42" s="37" t="str">
        <f>KARAOKE!A19</f>
        <v>AARÓN R.</v>
      </c>
      <c r="B42" t="str">
        <f>KARAOKE!B19</f>
        <v>X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5"/>
  <sheetViews>
    <sheetView showZeros="0" zoomScalePageLayoutView="0" workbookViewId="0" topLeftCell="A1">
      <selection activeCell="B12" sqref="B12"/>
    </sheetView>
  </sheetViews>
  <sheetFormatPr defaultColWidth="11.421875" defaultRowHeight="12.75"/>
  <cols>
    <col min="1" max="1" width="21.421875" style="37" bestFit="1" customWidth="1"/>
    <col min="2" max="2" width="26.7109375" style="0" customWidth="1"/>
  </cols>
  <sheetData>
    <row r="1" spans="1:2" ht="87" customHeight="1">
      <c r="A1" s="35" t="str">
        <f>TRIVIAL!A2</f>
        <v>ALUMNO/A</v>
      </c>
      <c r="B1" s="31" t="s">
        <v>521</v>
      </c>
    </row>
    <row r="2" ht="12.75">
      <c r="A2" s="36" t="s">
        <v>525</v>
      </c>
    </row>
    <row r="3" spans="1:2" ht="12.75">
      <c r="A3" s="37" t="str">
        <f>TRIVIAL!A30</f>
        <v>MIKEL URIBARREN</v>
      </c>
      <c r="B3" t="str">
        <f>TRIVIAL!B30</f>
        <v>X</v>
      </c>
    </row>
    <row r="4" spans="1:2" ht="12.75">
      <c r="A4" s="37" t="str">
        <f>TRIVIAL!A31</f>
        <v>JAVIER PUENTE</v>
      </c>
      <c r="B4">
        <f>TRIVIAL!B31</f>
        <v>0</v>
      </c>
    </row>
    <row r="5" spans="1:2" ht="12.75">
      <c r="A5" s="37" t="str">
        <f>TRIVIAL!A32</f>
        <v>ANDRÉS SISNIEGA</v>
      </c>
      <c r="B5">
        <f>TRIVIAL!B32</f>
        <v>0</v>
      </c>
    </row>
    <row r="6" spans="1:2" ht="12.75">
      <c r="A6" s="37" t="str">
        <f>TRIVIAL!A33</f>
        <v>MARLON JOSUE</v>
      </c>
      <c r="B6">
        <f>TRIVIAL!B33</f>
        <v>0</v>
      </c>
    </row>
    <row r="8" spans="1:2" ht="12.75">
      <c r="A8" s="37" t="str">
        <f>GYMKHANA!A42</f>
        <v>ALTHEA VILLA</v>
      </c>
      <c r="B8">
        <f>GYMKHANA!B42</f>
        <v>0</v>
      </c>
    </row>
    <row r="9" spans="1:2" ht="12.75">
      <c r="A9" s="37" t="str">
        <f>GYMKHANA!A43</f>
        <v>SOLEDAD CALCINES</v>
      </c>
      <c r="B9" t="str">
        <f>GYMKHANA!B43</f>
        <v>X</v>
      </c>
    </row>
    <row r="10" spans="1:2" ht="12.75">
      <c r="A10" s="37" t="str">
        <f>GYMKHANA!A44</f>
        <v>CARLA GÓMEZ</v>
      </c>
      <c r="B10" t="str">
        <f>GYMKHANA!B44</f>
        <v>X</v>
      </c>
    </row>
    <row r="11" spans="1:2" ht="12.75">
      <c r="A11" s="37" t="str">
        <f>GYMKHANA!A45</f>
        <v>ALBA LÓPEZ</v>
      </c>
      <c r="B11" t="str">
        <f>GYMKHANA!B45</f>
        <v>X</v>
      </c>
    </row>
    <row r="12" spans="1:2" ht="12.75">
      <c r="A12" s="37" t="str">
        <f>GYMKHANA!A46</f>
        <v>BELÉN CUEVA</v>
      </c>
      <c r="B12" t="str">
        <f>GYMKHANA!B46</f>
        <v>X</v>
      </c>
    </row>
    <row r="13" spans="1:2" ht="12.75">
      <c r="A13" s="37" t="str">
        <f>GYMKHANA!A47</f>
        <v>JAVIER ELICEGUI</v>
      </c>
      <c r="B13">
        <f>GYMKHANA!B47</f>
        <v>0</v>
      </c>
    </row>
    <row r="15" spans="1:2" ht="12.75">
      <c r="A15" s="37" t="str">
        <f>ARTE!A34</f>
        <v>MAYNE CHAMORRO</v>
      </c>
      <c r="B15" t="str">
        <f>ARTE!B34</f>
        <v>X</v>
      </c>
    </row>
    <row r="16" spans="1:2" ht="12.75">
      <c r="A16" s="37" t="str">
        <f>ARTE!A35</f>
        <v>NATALIA OCHOA</v>
      </c>
      <c r="B16">
        <f>ARTE!B35</f>
        <v>0</v>
      </c>
    </row>
    <row r="17" spans="1:2" ht="12.75">
      <c r="A17" s="37">
        <f>ARTE!A36</f>
        <v>0</v>
      </c>
      <c r="B17">
        <f>ARTE!B36</f>
        <v>0</v>
      </c>
    </row>
    <row r="19" spans="1:2" ht="12.75">
      <c r="A19" s="37" t="str">
        <f>MULTIDEPORTE!A40</f>
        <v>CRISTIA PEREDA  </v>
      </c>
      <c r="B19">
        <f>MULTIDEPORTE!B40</f>
        <v>0</v>
      </c>
    </row>
    <row r="20" spans="1:2" ht="12.75">
      <c r="A20" s="37" t="str">
        <f>MULTIDEPORTE!A41</f>
        <v>FERNANDO CANO</v>
      </c>
      <c r="B20" t="str">
        <f>MULTIDEPORTE!B41</f>
        <v>X</v>
      </c>
    </row>
    <row r="21" spans="1:2" ht="12.75">
      <c r="A21" s="37" t="str">
        <f>MULTIDEPORTE!A42</f>
        <v>RICARDO CANTERO</v>
      </c>
      <c r="B21" t="str">
        <f>MULTIDEPORTE!B42</f>
        <v>X</v>
      </c>
    </row>
    <row r="22" spans="1:2" ht="12.75">
      <c r="A22" s="37" t="str">
        <f>MULTIDEPORTE!A43</f>
        <v>RODRIGO CAGIGAS</v>
      </c>
      <c r="B22" t="str">
        <f>MULTIDEPORTE!B43</f>
        <v>X</v>
      </c>
    </row>
    <row r="23" spans="1:2" ht="12.75">
      <c r="A23" s="37" t="str">
        <f>MULTIDEPORTE!A44</f>
        <v>IBÓN</v>
      </c>
      <c r="B23" t="str">
        <f>MULTIDEPORTE!B44</f>
        <v>X</v>
      </c>
    </row>
    <row r="24" spans="1:2" ht="12.75">
      <c r="A24" s="37" t="str">
        <f>MULTIDEPORTE!A45</f>
        <v>ALBERTO MAZA</v>
      </c>
      <c r="B24" t="str">
        <f>MULTIDEPORTE!B45</f>
        <v>X</v>
      </c>
    </row>
    <row r="25" spans="1:2" ht="12.75">
      <c r="A25" s="37" t="str">
        <f>MULTIDEPORTE!A46</f>
        <v>GIOVANNI PEREDA</v>
      </c>
      <c r="B25">
        <f>MULTIDEPORTE!B46</f>
        <v>0</v>
      </c>
    </row>
    <row r="26" spans="1:2" ht="12.75">
      <c r="A26" s="37" t="str">
        <f>MULTIDEPORTE!A47</f>
        <v>IVÁN LÓPEZ</v>
      </c>
      <c r="B26" t="str">
        <f>MULTIDEPORTE!B47</f>
        <v>X</v>
      </c>
    </row>
    <row r="27" spans="1:2" ht="12.75">
      <c r="A27" s="37" t="str">
        <f>MULTIDEPORTE!A48</f>
        <v>SEBASTIÁN LONDOÑO</v>
      </c>
      <c r="B27" t="str">
        <f>MULTIDEPORTE!B48</f>
        <v>X</v>
      </c>
    </row>
    <row r="29" spans="1:2" ht="12.75">
      <c r="A29" s="37" t="str">
        <f>'JUEGOS DE MESA'!A34</f>
        <v>ANA NEGRETE</v>
      </c>
      <c r="B29" t="str">
        <f>'JUEGOS DE MESA'!B34</f>
        <v>X</v>
      </c>
    </row>
    <row r="30" spans="1:2" ht="12.75">
      <c r="A30" s="37" t="str">
        <f>'JUEGOS DE MESA'!A35</f>
        <v>PAULA CHARDO</v>
      </c>
      <c r="B30" t="str">
        <f>'JUEGOS DE MESA'!B35</f>
        <v>X</v>
      </c>
    </row>
    <row r="31" spans="1:2" ht="12.75">
      <c r="A31" s="37" t="str">
        <f>'JUEGOS DE MESA'!A36</f>
        <v>LAURA NUÑEZ</v>
      </c>
      <c r="B31" t="str">
        <f>'JUEGOS DE MESA'!B36</f>
        <v>X</v>
      </c>
    </row>
    <row r="33" spans="1:2" ht="12.75">
      <c r="A33" s="37" t="str">
        <f>KARAOKE!A23</f>
        <v>ALBERTO MAZA</v>
      </c>
      <c r="B33" t="str">
        <f>KARAOKE!B23</f>
        <v>X</v>
      </c>
    </row>
    <row r="34" spans="1:2" ht="12.75">
      <c r="A34" s="37" t="str">
        <f>KARAOKE!A24</f>
        <v>ALBA</v>
      </c>
      <c r="B34" t="str">
        <f>KARAOKE!B24</f>
        <v>X</v>
      </c>
    </row>
    <row r="35" spans="1:2" ht="12.75">
      <c r="A35" s="37">
        <f>KARAOKE!A25</f>
        <v>0</v>
      </c>
      <c r="B35">
        <f>KARAOKE!B25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9"/>
  <sheetViews>
    <sheetView showZeros="0" zoomScalePageLayoutView="0" workbookViewId="0" topLeftCell="A1">
      <selection activeCell="B14" sqref="B14"/>
    </sheetView>
  </sheetViews>
  <sheetFormatPr defaultColWidth="11.421875" defaultRowHeight="12.75"/>
  <cols>
    <col min="1" max="1" width="28.421875" style="37" bestFit="1" customWidth="1"/>
    <col min="2" max="2" width="26.7109375" style="0" customWidth="1"/>
  </cols>
  <sheetData>
    <row r="1" spans="1:2" ht="87" customHeight="1">
      <c r="A1" s="35" t="str">
        <f>TRIVIAL!A2</f>
        <v>ALUMNO/A</v>
      </c>
      <c r="B1" s="31" t="s">
        <v>521</v>
      </c>
    </row>
    <row r="2" ht="12.75">
      <c r="A2" s="36" t="s">
        <v>526</v>
      </c>
    </row>
    <row r="3" spans="1:2" ht="12.75">
      <c r="A3" s="37" t="str">
        <f>TRIVIAL!A36</f>
        <v> MANU VERANO SALCINES</v>
      </c>
      <c r="B3" t="str">
        <f>TRIVIAL!B36</f>
        <v>X</v>
      </c>
    </row>
    <row r="4" spans="1:2" ht="12.75">
      <c r="A4" s="37" t="str">
        <f>TRIVIAL!A37</f>
        <v>ADRIÁN LUCAS DEGUDINNE</v>
      </c>
      <c r="B4" t="str">
        <f>TRIVIAL!B37</f>
        <v>X</v>
      </c>
    </row>
    <row r="5" spans="1:2" ht="12.75">
      <c r="A5" s="37" t="str">
        <f>TRIVIAL!A38</f>
        <v>SANDRA MARTÍN MUÑOZ</v>
      </c>
      <c r="B5" t="str">
        <f>TRIVIAL!B38</f>
        <v>X</v>
      </c>
    </row>
    <row r="6" spans="1:2" ht="12.75">
      <c r="A6" s="37" t="str">
        <f>TRIVIAL!A39</f>
        <v>ÁLVARO GUTIÉRREZ FDEZ.</v>
      </c>
      <c r="B6" t="str">
        <f>TRIVIAL!B39</f>
        <v>X</v>
      </c>
    </row>
    <row r="7" spans="1:2" ht="12.75">
      <c r="A7" s="37" t="str">
        <f>TRIVIAL!A40</f>
        <v>JULIA SAINZ</v>
      </c>
      <c r="B7" t="str">
        <f>TRIVIAL!B40</f>
        <v>X</v>
      </c>
    </row>
    <row r="9" spans="1:2" ht="12.75">
      <c r="A9" s="37" t="str">
        <f>GYMKHANA!A50</f>
        <v>RAQUEL RODRÍGUEZ IBÁÑEZ</v>
      </c>
      <c r="B9" t="str">
        <f>GYMKHANA!B50</f>
        <v>X</v>
      </c>
    </row>
    <row r="10" spans="1:2" ht="12.75">
      <c r="A10" s="37" t="str">
        <f>GYMKHANA!A51</f>
        <v>LORENA RODRÍGUEZ MARTÍN</v>
      </c>
      <c r="B10" t="str">
        <f>GYMKHANA!B51</f>
        <v>X</v>
      </c>
    </row>
    <row r="11" spans="1:2" ht="12.75">
      <c r="A11" s="37" t="str">
        <f>GYMKHANA!A52</f>
        <v>ALBA EXPOSITO PÉREZ</v>
      </c>
      <c r="B11" t="str">
        <f>GYMKHANA!B52</f>
        <v>X</v>
      </c>
    </row>
    <row r="12" spans="1:2" ht="12.75">
      <c r="A12" s="37" t="str">
        <f>GYMKHANA!A53</f>
        <v>ESTHER AYARZA CRUZ</v>
      </c>
      <c r="B12" t="str">
        <f>GYMKHANA!B53</f>
        <v>X</v>
      </c>
    </row>
    <row r="13" spans="1:2" ht="12.75">
      <c r="A13" s="37" t="str">
        <f>GYMKHANA!A54</f>
        <v>LAURA VILLA COLLADO</v>
      </c>
      <c r="B13" t="str">
        <f>GYMKHANA!B54</f>
        <v>X</v>
      </c>
    </row>
    <row r="14" spans="1:2" ht="12.75">
      <c r="A14" s="37" t="str">
        <f>GYMKHANA!A55</f>
        <v>SANDRA MORA MARTÍN</v>
      </c>
      <c r="B14" t="str">
        <f>GYMKHANA!B55</f>
        <v>X</v>
      </c>
    </row>
    <row r="15" spans="1:2" ht="12.75">
      <c r="A15" s="37">
        <f>GYMKHANA!A56</f>
        <v>0</v>
      </c>
      <c r="B15">
        <f>GYMKHANA!B56</f>
        <v>0</v>
      </c>
    </row>
    <row r="17" spans="1:2" ht="12.75">
      <c r="A17" s="37" t="str">
        <f>ARTE!A39</f>
        <v>JENIFER SÁNCHEZ EXPOSITO</v>
      </c>
      <c r="B17">
        <f>ARTE!B39</f>
        <v>0</v>
      </c>
    </row>
    <row r="18" spans="1:2" ht="12.75">
      <c r="A18" s="37" t="str">
        <f>ARTE!A40</f>
        <v>ALBA GUTIÉRREZ  ARCE</v>
      </c>
      <c r="B18">
        <f>ARTE!B40</f>
        <v>0</v>
      </c>
    </row>
    <row r="19" spans="1:2" ht="12.75">
      <c r="A19" s="37">
        <f>ARTE!A41</f>
        <v>0</v>
      </c>
      <c r="B19">
        <f>ARTE!B41</f>
        <v>0</v>
      </c>
    </row>
    <row r="20" spans="1:2" ht="12.75">
      <c r="A20" s="37">
        <f>ARTE!A42</f>
        <v>0</v>
      </c>
      <c r="B20">
        <f>ARTE!B42</f>
        <v>0</v>
      </c>
    </row>
    <row r="22" spans="1:2" ht="12.75">
      <c r="A22" s="37" t="str">
        <f>MULTIDEPORTE!A51</f>
        <v>LUIS ANTUÑANO CAMPO</v>
      </c>
      <c r="B22">
        <f>MULTIDEPORTE!B51</f>
        <v>0</v>
      </c>
    </row>
    <row r="23" spans="1:2" ht="12.75">
      <c r="A23" s="37" t="str">
        <f>MULTIDEPORTE!A52</f>
        <v>ALBERTO MARTÍNEZ GLEZ.</v>
      </c>
      <c r="B23" t="str">
        <f>MULTIDEPORTE!B52</f>
        <v>X</v>
      </c>
    </row>
    <row r="24" spans="1:2" ht="12.75">
      <c r="A24" s="37" t="str">
        <f>MULTIDEPORTE!A53</f>
        <v>AINARA SIMÓN CAMPOS</v>
      </c>
      <c r="B24" t="str">
        <f>MULTIDEPORTE!B53</f>
        <v>X</v>
      </c>
    </row>
    <row r="25" spans="1:2" ht="12.75">
      <c r="A25" s="37" t="str">
        <f>MULTIDEPORTE!A54</f>
        <v>IKER GARAY TRUJILLO</v>
      </c>
      <c r="B25">
        <f>MULTIDEPORTE!B54</f>
        <v>0</v>
      </c>
    </row>
    <row r="26" spans="1:2" ht="12.75">
      <c r="A26" s="37" t="str">
        <f>MULTIDEPORTE!A55</f>
        <v>DIEGO TOMÉ RUIZ</v>
      </c>
      <c r="B26" t="str">
        <f>MULTIDEPORTE!B55</f>
        <v>X</v>
      </c>
    </row>
    <row r="27" spans="1:2" ht="12.75">
      <c r="A27" s="37" t="str">
        <f>MULTIDEPORTE!A56</f>
        <v>IVÁN GUTIÉRREZ SAN ROMÁN</v>
      </c>
      <c r="B27" t="str">
        <f>MULTIDEPORTE!B56</f>
        <v>X</v>
      </c>
    </row>
    <row r="28" spans="1:2" ht="12.75">
      <c r="A28" s="37" t="str">
        <f>MULTIDEPORTE!A57</f>
        <v>JONATHAN GÓMEZ GÓMEZ</v>
      </c>
      <c r="B28">
        <f>MULTIDEPORTE!B57</f>
        <v>0</v>
      </c>
    </row>
    <row r="29" spans="1:2" ht="12.75">
      <c r="A29" s="37">
        <f>MULTIDEPORTE!A58</f>
        <v>0</v>
      </c>
      <c r="B29">
        <f>MULTIDEPORTE!B58</f>
        <v>0</v>
      </c>
    </row>
    <row r="30" spans="1:2" ht="12.75">
      <c r="A30" s="37">
        <f>MULTIDEPORTE!A59</f>
        <v>0</v>
      </c>
      <c r="B30">
        <f>MULTIDEPORTE!B59</f>
        <v>0</v>
      </c>
    </row>
    <row r="32" spans="1:2" ht="12.75">
      <c r="A32" s="37" t="str">
        <f>'JUEGOS DE MESA'!A39</f>
        <v>CARLOS VÉLEZ MAGDALENO</v>
      </c>
      <c r="B32" t="str">
        <f>'JUEGOS DE MESA'!B39</f>
        <v>X</v>
      </c>
    </row>
    <row r="33" spans="1:2" ht="12.75">
      <c r="A33" s="37" t="str">
        <f>'JUEGOS DE MESA'!A40</f>
        <v>LUIS OCHOA SAINZ</v>
      </c>
      <c r="B33">
        <f>'JUEGOS DE MESA'!B40</f>
        <v>0</v>
      </c>
    </row>
    <row r="34" spans="1:2" ht="12.75">
      <c r="A34" s="37" t="str">
        <f>'JUEGOS DE MESA'!A41</f>
        <v>ADRIAN LÓPEZ</v>
      </c>
      <c r="B34" t="str">
        <f>'JUEGOS DE MESA'!B41</f>
        <v>X</v>
      </c>
    </row>
    <row r="36" spans="1:2" ht="12.75">
      <c r="A36" s="37" t="str">
        <f>KARAOKE!A28</f>
        <v>JULIA SAIZ CANTÓN</v>
      </c>
      <c r="B36">
        <f>KARAOKE!B28</f>
        <v>0</v>
      </c>
    </row>
    <row r="37" spans="1:2" ht="12.75">
      <c r="A37" s="37" t="str">
        <f>KARAOKE!A29</f>
        <v>AIRAM SILVA FELIPE</v>
      </c>
      <c r="B37">
        <f>KARAOKE!B29</f>
        <v>0</v>
      </c>
    </row>
    <row r="38" spans="1:2" ht="12.75">
      <c r="A38" s="37">
        <f>KARAOKE!A30</f>
        <v>0</v>
      </c>
      <c r="B38">
        <f>KARAOKE!B30</f>
        <v>0</v>
      </c>
    </row>
    <row r="39" spans="1:2" ht="12.75">
      <c r="A39" s="37">
        <f>KARAOKE!A31</f>
        <v>0</v>
      </c>
      <c r="B39">
        <f>KARAOKE!B31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7"/>
  <sheetViews>
    <sheetView showZeros="0" zoomScalePageLayoutView="0" workbookViewId="0" topLeftCell="A1">
      <selection activeCell="B6" sqref="B6"/>
    </sheetView>
  </sheetViews>
  <sheetFormatPr defaultColWidth="11.421875" defaultRowHeight="12.75"/>
  <cols>
    <col min="1" max="1" width="22.421875" style="37" bestFit="1" customWidth="1"/>
    <col min="2" max="2" width="26.7109375" style="0" customWidth="1"/>
  </cols>
  <sheetData>
    <row r="1" spans="1:2" ht="87" customHeight="1">
      <c r="A1" s="35" t="str">
        <f>TRIVIAL!A2</f>
        <v>ALUMNO/A</v>
      </c>
      <c r="B1" s="31" t="s">
        <v>521</v>
      </c>
    </row>
    <row r="2" ht="12.75">
      <c r="A2" s="36" t="s">
        <v>527</v>
      </c>
    </row>
    <row r="3" spans="1:2" ht="12.75">
      <c r="A3" s="37" t="str">
        <f>TRIVIAL!A43</f>
        <v>JULIA BELTRI</v>
      </c>
      <c r="B3">
        <f>TRIVIAL!B43</f>
        <v>0</v>
      </c>
    </row>
    <row r="4" spans="1:2" ht="12.75">
      <c r="A4" s="37" t="str">
        <f>TRIVIAL!A44</f>
        <v>JESSICA RODRÍGUEZ</v>
      </c>
      <c r="B4">
        <f>TRIVIAL!B44</f>
        <v>0</v>
      </c>
    </row>
    <row r="5" spans="1:2" ht="12.75">
      <c r="A5" s="37">
        <f>TRIVIAL!A45</f>
        <v>0</v>
      </c>
      <c r="B5">
        <f>TRIVIAL!B45</f>
        <v>0</v>
      </c>
    </row>
    <row r="6" spans="1:2" ht="12.75">
      <c r="A6" s="37">
        <f>TRIVIAL!A46</f>
        <v>0</v>
      </c>
      <c r="B6">
        <f>TRIVIAL!B46</f>
        <v>0</v>
      </c>
    </row>
    <row r="7" spans="1:2" ht="12.75">
      <c r="A7" s="37">
        <f>TRIVIAL!A47</f>
        <v>0</v>
      </c>
      <c r="B7">
        <f>TRIVIAL!B47</f>
        <v>0</v>
      </c>
    </row>
    <row r="9" spans="1:2" ht="12.75">
      <c r="A9" s="37" t="str">
        <f>GYMKHANA!A59</f>
        <v>ANDREA BRINGAS</v>
      </c>
      <c r="B9" t="str">
        <f>GYMKHANA!B59</f>
        <v>X</v>
      </c>
    </row>
    <row r="10" spans="1:2" ht="12.75">
      <c r="A10" s="37" t="str">
        <f>GYMKHANA!A60</f>
        <v>ALBA SAINZ</v>
      </c>
      <c r="B10" t="str">
        <f>GYMKHANA!B60</f>
        <v>X</v>
      </c>
    </row>
    <row r="11" spans="1:2" ht="12.75">
      <c r="A11" s="37" t="str">
        <f>GYMKHANA!A61</f>
        <v>ANDREA HERBOSO</v>
      </c>
      <c r="B11">
        <f>GYMKHANA!B61</f>
        <v>0</v>
      </c>
    </row>
    <row r="12" spans="1:2" ht="12.75">
      <c r="A12" s="37" t="str">
        <f>GYMKHANA!A62</f>
        <v>CLAUDIA SANTISTEBAN</v>
      </c>
      <c r="B12" t="str">
        <f>GYMKHANA!B62</f>
        <v>X</v>
      </c>
    </row>
    <row r="13" spans="1:2" ht="12.75">
      <c r="A13" s="37" t="str">
        <f>GYMKHANA!A63</f>
        <v>CRISTINA PÉREZ</v>
      </c>
      <c r="B13">
        <f>GYMKHANA!B63</f>
        <v>0</v>
      </c>
    </row>
    <row r="14" spans="1:2" ht="12.75">
      <c r="A14" s="37" t="str">
        <f>GYMKHANA!A64</f>
        <v>IRENE DE LOS SANTOS</v>
      </c>
      <c r="B14" t="str">
        <f>GYMKHANA!B64</f>
        <v>X</v>
      </c>
    </row>
    <row r="15" spans="1:2" ht="12.75">
      <c r="A15" s="37" t="str">
        <f>GYMKHANA!A65</f>
        <v>EDEN HOYA</v>
      </c>
      <c r="B15">
        <f>GYMKHANA!B65</f>
        <v>0</v>
      </c>
    </row>
    <row r="16" spans="1:2" ht="12.75">
      <c r="A16" s="37" t="str">
        <f>GYMKHANA!A66</f>
        <v>CLAUDIA</v>
      </c>
      <c r="B16" t="str">
        <f>GYMKHANA!B66</f>
        <v>X</v>
      </c>
    </row>
    <row r="18" spans="1:2" ht="12.75">
      <c r="A18" s="37" t="str">
        <f>ARTE!A45</f>
        <v>INÉS FDEZ.</v>
      </c>
      <c r="B18">
        <f>ARTE!B45</f>
        <v>0</v>
      </c>
    </row>
    <row r="19" spans="1:2" ht="12.75">
      <c r="A19" s="37" t="str">
        <f>ARTE!A46</f>
        <v>ANDREA GOMÉ</v>
      </c>
      <c r="B19">
        <f>ARTE!B46</f>
        <v>0</v>
      </c>
    </row>
    <row r="20" spans="1:2" ht="12.75">
      <c r="A20" s="37">
        <f>ARTE!A47</f>
        <v>0</v>
      </c>
      <c r="B20">
        <f>ARTE!B47</f>
        <v>0</v>
      </c>
    </row>
    <row r="22" spans="1:2" ht="12.75">
      <c r="A22" s="37" t="str">
        <f>MULTIDEPORTE!A62</f>
        <v>CARLOS FDEZ.</v>
      </c>
      <c r="B22" t="str">
        <f>MULTIDEPORTE!B62</f>
        <v>X</v>
      </c>
    </row>
    <row r="23" spans="1:2" ht="12.75">
      <c r="A23" s="37" t="str">
        <f>MULTIDEPORTE!A63</f>
        <v>NACHO ECHEVARRÍA</v>
      </c>
      <c r="B23" t="str">
        <f>MULTIDEPORTE!B63</f>
        <v>X</v>
      </c>
    </row>
    <row r="24" spans="1:2" ht="12.75">
      <c r="A24" s="37" t="str">
        <f>MULTIDEPORTE!A64</f>
        <v>ELSA CEREZO</v>
      </c>
      <c r="B24" t="str">
        <f>MULTIDEPORTE!B64</f>
        <v>X</v>
      </c>
    </row>
    <row r="25" spans="1:2" ht="12.75">
      <c r="A25" s="37" t="str">
        <f>MULTIDEPORTE!A65</f>
        <v>LARO HERNÁNDEZ</v>
      </c>
      <c r="B25" t="str">
        <f>MULTIDEPORTE!B65</f>
        <v>X</v>
      </c>
    </row>
    <row r="26" spans="1:2" ht="12.75">
      <c r="A26" s="37" t="str">
        <f>MULTIDEPORTE!A66</f>
        <v>VÍCTOR MARTÍNEZ</v>
      </c>
      <c r="B26">
        <f>MULTIDEPORTE!B66</f>
        <v>0</v>
      </c>
    </row>
    <row r="27" spans="1:2" ht="12.75">
      <c r="A27" s="37" t="str">
        <f>MULTIDEPORTE!A67</f>
        <v>ADRIÁN PÉREZ</v>
      </c>
      <c r="B27" t="str">
        <f>MULTIDEPORTE!B67</f>
        <v>X</v>
      </c>
    </row>
    <row r="28" spans="1:2" ht="12.75">
      <c r="A28" s="37" t="str">
        <f>MULTIDEPORTE!A68</f>
        <v>CARLOS COLLADO</v>
      </c>
      <c r="B28" t="str">
        <f>MULTIDEPORTE!B68</f>
        <v>X</v>
      </c>
    </row>
    <row r="30" spans="1:2" ht="12.75">
      <c r="A30" s="37" t="str">
        <f>'JUEGOS DE MESA'!A44</f>
        <v>DANIEL ESPINA</v>
      </c>
      <c r="B30" t="str">
        <f>'JUEGOS DE MESA'!B44</f>
        <v>X</v>
      </c>
    </row>
    <row r="31" spans="1:2" ht="12.75">
      <c r="A31" s="37" t="str">
        <f>'JUEGOS DE MESA'!A45</f>
        <v>CRISTINA CHARDO</v>
      </c>
      <c r="B31" t="str">
        <f>'JUEGOS DE MESA'!B45</f>
        <v>X</v>
      </c>
    </row>
    <row r="32" spans="1:2" ht="12.75">
      <c r="A32" s="37" t="str">
        <f>'JUEGOS DE MESA'!A46</f>
        <v>PABLO NOVO</v>
      </c>
      <c r="B32" t="str">
        <f>'JUEGOS DE MESA'!B46</f>
        <v>X</v>
      </c>
    </row>
    <row r="33" spans="1:2" ht="12.75">
      <c r="A33" s="37" t="str">
        <f>'JUEGOS DE MESA'!A47</f>
        <v>CLAUDIA GLEZ.</v>
      </c>
      <c r="B33">
        <f>'JUEGOS DE MESA'!B47</f>
        <v>0</v>
      </c>
    </row>
    <row r="35" spans="1:2" ht="12.75">
      <c r="A35" s="37" t="str">
        <f>KARAOKE!A34</f>
        <v>JOSÉ MARÍA RUIZ</v>
      </c>
      <c r="B35">
        <f>KARAOKE!B34</f>
        <v>0</v>
      </c>
    </row>
    <row r="36" spans="1:2" ht="12.75">
      <c r="A36" s="37" t="str">
        <f>KARAOKE!A35</f>
        <v>DAVID FERREIRO</v>
      </c>
      <c r="B36">
        <f>KARAOKE!B35</f>
        <v>0</v>
      </c>
    </row>
    <row r="37" spans="1:2" ht="12.75">
      <c r="A37" s="37">
        <f>KARAOKE!A36</f>
        <v>0</v>
      </c>
      <c r="B37">
        <f>KARAOKE!B36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7"/>
  <sheetViews>
    <sheetView showZeros="0" zoomScale="60" zoomScaleNormal="60" zoomScalePageLayoutView="0" workbookViewId="0" topLeftCell="A1">
      <selection activeCell="F20" sqref="F20"/>
    </sheetView>
  </sheetViews>
  <sheetFormatPr defaultColWidth="11.421875" defaultRowHeight="12.75"/>
  <cols>
    <col min="1" max="1" width="11.7109375" style="37" bestFit="1" customWidth="1"/>
    <col min="2" max="2" width="26.7109375" style="0" customWidth="1"/>
  </cols>
  <sheetData>
    <row r="1" spans="1:2" ht="87" customHeight="1">
      <c r="A1" s="35" t="str">
        <f>TRIVIAL!A2</f>
        <v>ALUMNO/A</v>
      </c>
      <c r="B1" s="31" t="s">
        <v>521</v>
      </c>
    </row>
    <row r="2" ht="12.75">
      <c r="A2" s="36" t="s">
        <v>528</v>
      </c>
    </row>
    <row r="3" spans="1:2" ht="12.75">
      <c r="A3" s="37" t="str">
        <f>TRIVIAL!A50</f>
        <v>MARIO</v>
      </c>
      <c r="B3" t="str">
        <f>TRIVIAL!B50</f>
        <v>X</v>
      </c>
    </row>
    <row r="4" spans="1:2" ht="12.75">
      <c r="A4" s="37" t="str">
        <f>TRIVIAL!A51</f>
        <v>NOELIA</v>
      </c>
      <c r="B4">
        <f>TRIVIAL!B51</f>
        <v>0</v>
      </c>
    </row>
    <row r="5" spans="1:2" ht="12.75">
      <c r="A5" s="37" t="str">
        <f>TRIVIAL!A52</f>
        <v>RAQUEL</v>
      </c>
      <c r="B5">
        <f>TRIVIAL!B52</f>
        <v>0</v>
      </c>
    </row>
    <row r="6" spans="1:2" ht="12.75">
      <c r="A6" s="37" t="str">
        <f>TRIVIAL!A53</f>
        <v>ANDREA</v>
      </c>
      <c r="B6">
        <f>TRIVIAL!B53</f>
        <v>0</v>
      </c>
    </row>
    <row r="7" spans="1:2" ht="12.75">
      <c r="A7" s="37">
        <f>TRIVIAL!A54</f>
        <v>0</v>
      </c>
      <c r="B7">
        <f>TRIVIAL!B54</f>
        <v>0</v>
      </c>
    </row>
    <row r="9" spans="1:2" ht="12.75">
      <c r="A9" s="37" t="str">
        <f>GYMKHANA!A70</f>
        <v>JANIRE</v>
      </c>
      <c r="B9" t="str">
        <f>GYMKHANA!B70</f>
        <v>X</v>
      </c>
    </row>
    <row r="10" spans="1:2" ht="12.75">
      <c r="A10" s="37" t="str">
        <f>GYMKHANA!A71</f>
        <v>LEIRE</v>
      </c>
      <c r="B10" t="str">
        <f>GYMKHANA!B71</f>
        <v>X</v>
      </c>
    </row>
    <row r="11" spans="1:2" ht="12.75">
      <c r="A11" s="37" t="str">
        <f>GYMKHANA!A72</f>
        <v>JESSICA</v>
      </c>
      <c r="B11">
        <f>GYMKHANA!B72</f>
        <v>0</v>
      </c>
    </row>
    <row r="12" spans="1:2" ht="12.75">
      <c r="A12" s="37" t="str">
        <f>GYMKHANA!A73</f>
        <v>MARINA</v>
      </c>
      <c r="B12" t="str">
        <f>GYMKHANA!B73</f>
        <v>X</v>
      </c>
    </row>
    <row r="13" spans="1:2" ht="12.75">
      <c r="A13" s="37" t="str">
        <f>GYMKHANA!A74</f>
        <v>SARA</v>
      </c>
      <c r="B13" t="str">
        <f>GYMKHANA!B74</f>
        <v>X</v>
      </c>
    </row>
    <row r="14" spans="1:2" ht="12.75">
      <c r="A14" s="37" t="str">
        <f>GYMKHANA!A75</f>
        <v>JENIFER</v>
      </c>
      <c r="B14">
        <f>GYMKHANA!B75</f>
        <v>0</v>
      </c>
    </row>
    <row r="16" spans="1:2" ht="12.75">
      <c r="A16" s="37" t="str">
        <f>ARTE!A50</f>
        <v>ANJARA</v>
      </c>
      <c r="B16" t="str">
        <f>ARTE!B50</f>
        <v>X</v>
      </c>
    </row>
    <row r="17" spans="1:2" ht="12.75">
      <c r="A17" s="37" t="str">
        <f>ARTE!A51</f>
        <v>LUCIA</v>
      </c>
      <c r="B17" t="str">
        <f>ARTE!B51</f>
        <v>X</v>
      </c>
    </row>
    <row r="18" spans="1:2" ht="12.75">
      <c r="A18" s="37">
        <f>ARTE!A52</f>
        <v>0</v>
      </c>
      <c r="B18">
        <f>ARTE!B52</f>
        <v>0</v>
      </c>
    </row>
    <row r="20" spans="1:2" ht="12.75">
      <c r="A20" s="37" t="str">
        <f>MULTIDEPORTE!A72</f>
        <v>NACHO</v>
      </c>
      <c r="B20" t="str">
        <f>MULTIDEPORTE!B72</f>
        <v>X</v>
      </c>
    </row>
    <row r="21" spans="1:2" ht="12.75">
      <c r="A21" s="37" t="str">
        <f>MULTIDEPORTE!A73</f>
        <v>DAVID</v>
      </c>
      <c r="B21" t="str">
        <f>MULTIDEPORTE!B73</f>
        <v>X</v>
      </c>
    </row>
    <row r="22" spans="1:2" ht="12.75">
      <c r="A22" s="37" t="str">
        <f>MULTIDEPORTE!A74</f>
        <v>JORGE</v>
      </c>
      <c r="B22" t="str">
        <f>MULTIDEPORTE!B74</f>
        <v>X</v>
      </c>
    </row>
    <row r="23" spans="1:2" ht="12.75">
      <c r="A23" s="37" t="str">
        <f>MULTIDEPORTE!A75</f>
        <v>SERGIO</v>
      </c>
      <c r="B23" t="str">
        <f>MULTIDEPORTE!B75</f>
        <v>X</v>
      </c>
    </row>
    <row r="24" spans="1:2" ht="12.75">
      <c r="A24" s="37" t="str">
        <f>MULTIDEPORTE!A76</f>
        <v>DIEGO</v>
      </c>
      <c r="B24" t="str">
        <f>MULTIDEPORTE!B76</f>
        <v>X</v>
      </c>
    </row>
    <row r="25" spans="1:2" ht="12.75">
      <c r="A25" s="37" t="str">
        <f>MULTIDEPORTE!A77</f>
        <v>JULIAN</v>
      </c>
      <c r="B25" t="str">
        <f>MULTIDEPORTE!B77</f>
        <v>X</v>
      </c>
    </row>
    <row r="26" spans="1:2" ht="12.75">
      <c r="A26" s="37">
        <f>MULTIDEPORTE!A78</f>
        <v>0</v>
      </c>
      <c r="B26">
        <f>MULTIDEPORTE!B78</f>
        <v>0</v>
      </c>
    </row>
    <row r="27" spans="1:2" ht="12.75">
      <c r="A27" s="37">
        <f>MULTIDEPORTE!A79</f>
        <v>0</v>
      </c>
      <c r="B27">
        <f>MULTIDEPORTE!B79</f>
        <v>0</v>
      </c>
    </row>
    <row r="29" spans="1:2" ht="12.75">
      <c r="A29" s="37" t="str">
        <f>'JUEGOS DE MESA'!A50</f>
        <v>AITOR</v>
      </c>
      <c r="B29">
        <f>'JUEGOS DE MESA'!B50</f>
        <v>0</v>
      </c>
    </row>
    <row r="30" spans="1:2" ht="12.75">
      <c r="A30" s="37" t="str">
        <f>'JUEGOS DE MESA'!A51</f>
        <v>OSCAR</v>
      </c>
      <c r="B30" t="str">
        <f>'JUEGOS DE MESA'!B51</f>
        <v>X</v>
      </c>
    </row>
    <row r="31" spans="1:2" ht="12.75">
      <c r="A31" s="37" t="str">
        <f>'JUEGOS DE MESA'!A52</f>
        <v>NICOLAS</v>
      </c>
      <c r="B31">
        <f>'JUEGOS DE MESA'!B52</f>
        <v>0</v>
      </c>
    </row>
    <row r="32" spans="1:2" ht="12.75">
      <c r="A32" s="37">
        <f>'JUEGOS DE MESA'!A53</f>
        <v>0</v>
      </c>
      <c r="B32">
        <f>'JUEGOS DE MESA'!B53</f>
        <v>0</v>
      </c>
    </row>
    <row r="33" spans="1:2" ht="12.75">
      <c r="A33" s="37">
        <f>'JUEGOS DE MESA'!A54</f>
        <v>0</v>
      </c>
      <c r="B33">
        <f>'JUEGOS DE MESA'!B54</f>
        <v>0</v>
      </c>
    </row>
    <row r="35" spans="1:2" ht="12.75">
      <c r="A35" s="37" t="str">
        <f>KARAOKE!A39</f>
        <v>PAULA  C.</v>
      </c>
      <c r="B35" t="str">
        <f>KARAOKE!B39</f>
        <v>X</v>
      </c>
    </row>
    <row r="36" spans="1:2" ht="12.75">
      <c r="A36" s="37" t="str">
        <f>KARAOKE!A40</f>
        <v>PAULA V.</v>
      </c>
      <c r="B36" t="str">
        <f>KARAOKE!B40</f>
        <v>X</v>
      </c>
    </row>
    <row r="37" spans="1:2" ht="12.75">
      <c r="A37" s="37">
        <f>KARAOKE!A41</f>
        <v>0</v>
      </c>
      <c r="B37">
        <f>KARAOKE!B41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5"/>
  <sheetViews>
    <sheetView showZeros="0" zoomScalePageLayoutView="0" workbookViewId="0" topLeftCell="A1">
      <selection activeCell="B2" sqref="B2"/>
    </sheetView>
  </sheetViews>
  <sheetFormatPr defaultColWidth="11.421875" defaultRowHeight="12.75"/>
  <cols>
    <col min="1" max="1" width="12.28125" style="37" bestFit="1" customWidth="1"/>
    <col min="2" max="2" width="26.7109375" style="0" customWidth="1"/>
  </cols>
  <sheetData>
    <row r="1" spans="1:2" ht="87" customHeight="1">
      <c r="A1" s="35" t="str">
        <f>TRIVIAL!A2</f>
        <v>ALUMNO/A</v>
      </c>
      <c r="B1" s="31" t="s">
        <v>521</v>
      </c>
    </row>
    <row r="3" spans="1:2" ht="12.75">
      <c r="A3" s="36" t="str">
        <f>TRIVIAL!A56</f>
        <v>CURSO: 2º E</v>
      </c>
      <c r="B3">
        <f>TRIVIAL!B56</f>
        <v>0</v>
      </c>
    </row>
    <row r="4" spans="1:2" ht="12.75">
      <c r="A4" s="37" t="str">
        <f>TRIVIAL!A57</f>
        <v>ADRIAN</v>
      </c>
      <c r="B4" t="str">
        <f>TRIVIAL!B57</f>
        <v>X</v>
      </c>
    </row>
    <row r="5" spans="1:2" ht="12.75">
      <c r="A5" s="37" t="str">
        <f>TRIVIAL!A58</f>
        <v>ARITZ</v>
      </c>
      <c r="B5">
        <f>TRIVIAL!B58</f>
        <v>0</v>
      </c>
    </row>
    <row r="6" spans="1:2" ht="12.75">
      <c r="A6" s="37" t="str">
        <f>TRIVIAL!A59</f>
        <v>JOSÉ LUIS</v>
      </c>
      <c r="B6" t="str">
        <f>TRIVIAL!B59</f>
        <v>X</v>
      </c>
    </row>
    <row r="7" spans="1:2" ht="12.75">
      <c r="A7" s="37" t="str">
        <f>TRIVIAL!A60</f>
        <v>OSCAR</v>
      </c>
      <c r="B7">
        <f>TRIVIAL!B60</f>
        <v>0</v>
      </c>
    </row>
    <row r="9" spans="1:2" ht="12.75">
      <c r="A9" s="37" t="str">
        <f>GYMKHANA!A78</f>
        <v>CELIA</v>
      </c>
      <c r="B9" t="str">
        <f>GYMKHANA!B78</f>
        <v>X</v>
      </c>
    </row>
    <row r="10" spans="1:2" ht="12.75">
      <c r="A10" s="37" t="str">
        <f>GYMKHANA!A79</f>
        <v>MIRIAM</v>
      </c>
      <c r="B10" t="str">
        <f>GYMKHANA!B79</f>
        <v>X</v>
      </c>
    </row>
    <row r="11" spans="1:2" ht="12.75">
      <c r="A11" s="37" t="str">
        <f>GYMKHANA!A80</f>
        <v>NATALIA</v>
      </c>
      <c r="B11" t="str">
        <f>GYMKHANA!B80</f>
        <v>X</v>
      </c>
    </row>
    <row r="12" spans="1:2" ht="12.75">
      <c r="A12" s="37" t="str">
        <f>GYMKHANA!A81</f>
        <v>SHEILA</v>
      </c>
      <c r="B12" t="str">
        <f>GYMKHANA!B81</f>
        <v>X</v>
      </c>
    </row>
    <row r="13" spans="1:2" ht="12.75">
      <c r="A13" s="37" t="str">
        <f>GYMKHANA!A82</f>
        <v>ELISABETH</v>
      </c>
      <c r="B13">
        <f>GYMKHANA!B82</f>
        <v>0</v>
      </c>
    </row>
    <row r="14" spans="1:2" ht="12.75">
      <c r="A14" s="37" t="str">
        <f>GYMKHANA!A83</f>
        <v>ÁNGEL</v>
      </c>
      <c r="B14" t="str">
        <f>GYMKHANA!B83</f>
        <v>X</v>
      </c>
    </row>
    <row r="16" spans="1:2" ht="12.75">
      <c r="A16" s="37" t="str">
        <f>ARTE!A56</f>
        <v>MADELEINE</v>
      </c>
      <c r="B16">
        <f>ARTE!B56</f>
        <v>0</v>
      </c>
    </row>
    <row r="17" spans="1:2" ht="12.75">
      <c r="A17" s="37" t="str">
        <f>ARTE!A57</f>
        <v>Á NGEL</v>
      </c>
      <c r="B17">
        <f>ARTE!B57</f>
        <v>0</v>
      </c>
    </row>
    <row r="18" spans="1:2" ht="12.75">
      <c r="A18" s="37">
        <f>ARTE!A58</f>
        <v>0</v>
      </c>
      <c r="B18">
        <f>ARTE!B58</f>
        <v>0</v>
      </c>
    </row>
    <row r="20" spans="1:2" ht="12.75">
      <c r="A20" s="37" t="str">
        <f>MULTIDEPORTE!A82</f>
        <v>PAULA</v>
      </c>
      <c r="B20">
        <f>MULTIDEPORTE!B82</f>
        <v>0</v>
      </c>
    </row>
    <row r="21" spans="1:2" ht="12.75">
      <c r="A21" s="37" t="str">
        <f>MULTIDEPORTE!A83</f>
        <v>MARÍA QUIN</v>
      </c>
      <c r="B21">
        <f>MULTIDEPORTE!B83</f>
        <v>0</v>
      </c>
    </row>
    <row r="22" spans="1:2" ht="12.75">
      <c r="A22" s="37" t="str">
        <f>MULTIDEPORTE!A84</f>
        <v>ANDREA</v>
      </c>
      <c r="B22">
        <f>MULTIDEPORTE!B84</f>
        <v>0</v>
      </c>
    </row>
    <row r="23" spans="1:2" ht="12.75">
      <c r="A23" s="37" t="str">
        <f>MULTIDEPORTE!A85</f>
        <v>VICEN</v>
      </c>
      <c r="B23">
        <f>MULTIDEPORTE!B85</f>
        <v>0</v>
      </c>
    </row>
    <row r="24" spans="1:2" ht="12.75">
      <c r="A24" s="37" t="str">
        <f>MULTIDEPORTE!A86</f>
        <v>ALEXANDRA</v>
      </c>
      <c r="B24">
        <f>MULTIDEPORTE!B86</f>
        <v>0</v>
      </c>
    </row>
    <row r="25" spans="1:2" ht="12.75">
      <c r="A25" s="37" t="str">
        <f>MULTIDEPORTE!A87</f>
        <v>J. RAMÓN</v>
      </c>
      <c r="B25">
        <f>MULTIDEPORTE!B87</f>
        <v>0</v>
      </c>
    </row>
    <row r="26" spans="1:2" ht="12.75">
      <c r="A26" s="37" t="str">
        <f>MULTIDEPORTE!A88</f>
        <v>JEFREY</v>
      </c>
      <c r="B26">
        <f>MULTIDEPORTE!B88</f>
        <v>0</v>
      </c>
    </row>
    <row r="28" spans="1:2" ht="12.75">
      <c r="A28" s="37" t="str">
        <f>'JUEGOS DE MESA'!A57</f>
        <v>MADELEINE</v>
      </c>
      <c r="B28" t="str">
        <f>'JUEGOS DE MESA'!B57</f>
        <v>X</v>
      </c>
    </row>
    <row r="29" spans="1:2" ht="12.75">
      <c r="A29" s="37" t="str">
        <f>'JUEGOS DE MESA'!A58</f>
        <v>JOSÉ LUIS</v>
      </c>
      <c r="B29" t="str">
        <f>'JUEGOS DE MESA'!B58</f>
        <v>X</v>
      </c>
    </row>
    <row r="30" spans="1:2" ht="12.75">
      <c r="A30" s="37" t="str">
        <f>'JUEGOS DE MESA'!A59</f>
        <v>VICEN</v>
      </c>
      <c r="B30" t="str">
        <f>'JUEGOS DE MESA'!B59</f>
        <v>X</v>
      </c>
    </row>
    <row r="31" spans="1:2" ht="12.75">
      <c r="A31" s="37" t="str">
        <f>'JUEGOS DE MESA'!A60</f>
        <v>ADRIAN</v>
      </c>
      <c r="B31" t="str">
        <f>'JUEGOS DE MESA'!B60</f>
        <v>X</v>
      </c>
    </row>
    <row r="33" spans="1:2" ht="12.75">
      <c r="A33" s="37" t="str">
        <f>KARAOKE!A44</f>
        <v>LARA </v>
      </c>
      <c r="B33" t="str">
        <f>KARAOKE!B44</f>
        <v>X</v>
      </c>
    </row>
    <row r="34" spans="1:2" ht="12.75">
      <c r="A34" s="37" t="str">
        <f>KARAOKE!A45</f>
        <v>MARÍA</v>
      </c>
      <c r="B34">
        <f>KARAOKE!B45</f>
        <v>0</v>
      </c>
    </row>
    <row r="35" spans="1:2" ht="12.75">
      <c r="A35" s="37">
        <f>KARAOKE!A46</f>
        <v>0</v>
      </c>
      <c r="B35">
        <f>KARAOKE!B46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I.E.S Valentin Turienzo</dc:creator>
  <cp:keywords/>
  <dc:description/>
  <cp:lastModifiedBy>JMGDC</cp:lastModifiedBy>
  <cp:lastPrinted>2010-04-20T10:31:39Z</cp:lastPrinted>
  <dcterms:created xsi:type="dcterms:W3CDTF">2008-02-29T08:34:49Z</dcterms:created>
  <dcterms:modified xsi:type="dcterms:W3CDTF">2010-06-09T18:37:19Z</dcterms:modified>
  <cp:category/>
  <cp:version/>
  <cp:contentType/>
  <cp:contentStatus/>
</cp:coreProperties>
</file>